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showInkAnnotation="0"/>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E340" i="9" s="1"/>
  <c r="B340" i="9" s="1"/>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E328" i="9" s="1"/>
  <c r="B328" i="9" s="1"/>
  <c r="G328" i="9"/>
  <c r="F328" i="9"/>
  <c r="H327" i="9"/>
  <c r="E327" i="9" s="1"/>
  <c r="B327" i="9" s="1"/>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E304" i="9" s="1"/>
  <c r="F304" i="9"/>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F291" i="9" s="1"/>
  <c r="L291" i="9"/>
  <c r="E291" i="9"/>
  <c r="B291" i="9"/>
  <c r="M290" i="9"/>
  <c r="L290" i="9"/>
  <c r="F290" i="9"/>
  <c r="E290" i="9"/>
  <c r="B290" i="9" s="1"/>
  <c r="M289" i="9"/>
  <c r="L289" i="9"/>
  <c r="F289" i="9" s="1"/>
  <c r="B289" i="9" s="1"/>
  <c r="E289" i="9"/>
  <c r="M288" i="9"/>
  <c r="L288" i="9"/>
  <c r="F288" i="9" s="1"/>
  <c r="B288" i="9" s="1"/>
  <c r="E288" i="9"/>
  <c r="M287" i="9"/>
  <c r="F287" i="9" s="1"/>
  <c r="L287" i="9"/>
  <c r="E287" i="9"/>
  <c r="B287" i="9"/>
  <c r="M286" i="9"/>
  <c r="L286" i="9"/>
  <c r="F286" i="9"/>
  <c r="E286" i="9"/>
  <c r="B286" i="9" s="1"/>
  <c r="M285" i="9"/>
  <c r="L285" i="9"/>
  <c r="F285" i="9" s="1"/>
  <c r="B285" i="9" s="1"/>
  <c r="E285" i="9"/>
  <c r="M284" i="9"/>
  <c r="L284" i="9"/>
  <c r="F284" i="9" s="1"/>
  <c r="B284" i="9" s="1"/>
  <c r="E284" i="9"/>
  <c r="M283" i="9"/>
  <c r="F283" i="9" s="1"/>
  <c r="B283" i="9" s="1"/>
  <c r="L283" i="9"/>
  <c r="E283" i="9"/>
  <c r="M282" i="9"/>
  <c r="L282" i="9"/>
  <c r="F282" i="9"/>
  <c r="E282" i="9"/>
  <c r="B282" i="9" s="1"/>
  <c r="M281" i="9"/>
  <c r="L281" i="9"/>
  <c r="F281" i="9" s="1"/>
  <c r="B281" i="9" s="1"/>
  <c r="E281" i="9"/>
  <c r="M280" i="9"/>
  <c r="L280" i="9"/>
  <c r="F280" i="9" s="1"/>
  <c r="B280" i="9" s="1"/>
  <c r="E280" i="9"/>
  <c r="M279" i="9"/>
  <c r="F279" i="9" s="1"/>
  <c r="B279" i="9" s="1"/>
  <c r="L279" i="9"/>
  <c r="E279" i="9"/>
  <c r="M278" i="9"/>
  <c r="L278" i="9"/>
  <c r="F278" i="9"/>
  <c r="E278" i="9"/>
  <c r="B278" i="9" s="1"/>
  <c r="M277" i="9"/>
  <c r="L277" i="9"/>
  <c r="F277" i="9" s="1"/>
  <c r="B277" i="9" s="1"/>
  <c r="E277" i="9"/>
  <c r="M276" i="9"/>
  <c r="L276" i="9"/>
  <c r="F276" i="9" s="1"/>
  <c r="B276" i="9" s="1"/>
  <c r="E276" i="9"/>
  <c r="M275" i="9"/>
  <c r="F275" i="9" s="1"/>
  <c r="B275" i="9" s="1"/>
  <c r="L275" i="9"/>
  <c r="E275" i="9"/>
  <c r="M274" i="9"/>
  <c r="L274" i="9"/>
  <c r="F274" i="9"/>
  <c r="E274" i="9"/>
  <c r="B274" i="9" s="1"/>
  <c r="M273" i="9"/>
  <c r="L273" i="9"/>
  <c r="F273" i="9" s="1"/>
  <c r="B273" i="9" s="1"/>
  <c r="E273" i="9"/>
  <c r="M272" i="9"/>
  <c r="L272" i="9"/>
  <c r="F272" i="9" s="1"/>
  <c r="B272" i="9" s="1"/>
  <c r="E272" i="9"/>
  <c r="M271" i="9"/>
  <c r="F271" i="9" s="1"/>
  <c r="B271" i="9" s="1"/>
  <c r="L271" i="9"/>
  <c r="E271" i="9"/>
  <c r="M270" i="9"/>
  <c r="L270" i="9"/>
  <c r="F270" i="9"/>
  <c r="E270" i="9"/>
  <c r="B270" i="9" s="1"/>
  <c r="M269" i="9"/>
  <c r="L269" i="9"/>
  <c r="F269" i="9" s="1"/>
  <c r="B269" i="9" s="1"/>
  <c r="E269" i="9"/>
  <c r="M268" i="9"/>
  <c r="L268" i="9"/>
  <c r="F268" i="9" s="1"/>
  <c r="B268" i="9" s="1"/>
  <c r="E268" i="9"/>
  <c r="M267" i="9"/>
  <c r="F267" i="9" s="1"/>
  <c r="B267" i="9" s="1"/>
  <c r="L267" i="9"/>
  <c r="E267" i="9"/>
  <c r="M266" i="9"/>
  <c r="L266" i="9"/>
  <c r="F266" i="9"/>
  <c r="E266" i="9"/>
  <c r="B266" i="9" s="1"/>
  <c r="M265" i="9"/>
  <c r="L265" i="9"/>
  <c r="F265" i="9" s="1"/>
  <c r="B265" i="9" s="1"/>
  <c r="E265" i="9"/>
  <c r="M264" i="9"/>
  <c r="L264" i="9"/>
  <c r="F264" i="9" s="1"/>
  <c r="B264" i="9" s="1"/>
  <c r="E264" i="9"/>
  <c r="M263" i="9"/>
  <c r="F263" i="9" s="1"/>
  <c r="B263" i="9" s="1"/>
  <c r="L263" i="9"/>
  <c r="E263" i="9"/>
  <c r="M262" i="9"/>
  <c r="L262" i="9"/>
  <c r="F262" i="9"/>
  <c r="E262" i="9"/>
  <c r="B262" i="9" s="1"/>
  <c r="M261" i="9"/>
  <c r="L261" i="9"/>
  <c r="F261" i="9" s="1"/>
  <c r="B261" i="9" s="1"/>
  <c r="E261" i="9"/>
  <c r="M260" i="9"/>
  <c r="L260" i="9"/>
  <c r="F260" i="9" s="1"/>
  <c r="B260" i="9" s="1"/>
  <c r="E260" i="9"/>
  <c r="M259" i="9"/>
  <c r="F259" i="9" s="1"/>
  <c r="B259" i="9" s="1"/>
  <c r="L259" i="9"/>
  <c r="E259" i="9"/>
  <c r="M258" i="9"/>
  <c r="L258" i="9"/>
  <c r="F258" i="9"/>
  <c r="E258" i="9"/>
  <c r="B258" i="9" s="1"/>
  <c r="M257" i="9"/>
  <c r="L257" i="9"/>
  <c r="F257" i="9" s="1"/>
  <c r="B257" i="9" s="1"/>
  <c r="E257" i="9"/>
  <c r="M256" i="9"/>
  <c r="L256" i="9"/>
  <c r="F256" i="9" s="1"/>
  <c r="B256" i="9" s="1"/>
  <c r="E256" i="9"/>
  <c r="M255" i="9"/>
  <c r="F255" i="9" s="1"/>
  <c r="B255" i="9" s="1"/>
  <c r="L255" i="9"/>
  <c r="E255" i="9"/>
  <c r="M254" i="9"/>
  <c r="L254" i="9"/>
  <c r="F254" i="9"/>
  <c r="E254" i="9"/>
  <c r="B254" i="9" s="1"/>
  <c r="M253" i="9"/>
  <c r="L253" i="9"/>
  <c r="F253" i="9" s="1"/>
  <c r="B253" i="9" s="1"/>
  <c r="E253" i="9"/>
  <c r="M252" i="9"/>
  <c r="L252" i="9"/>
  <c r="F252" i="9" s="1"/>
  <c r="B252" i="9" s="1"/>
  <c r="E252" i="9"/>
  <c r="M251" i="9"/>
  <c r="F251" i="9" s="1"/>
  <c r="B251" i="9" s="1"/>
  <c r="L251" i="9"/>
  <c r="E251" i="9"/>
  <c r="M250" i="9"/>
  <c r="L250" i="9"/>
  <c r="F250" i="9"/>
  <c r="E250" i="9"/>
  <c r="B250" i="9" s="1"/>
  <c r="M249" i="9"/>
  <c r="L249" i="9"/>
  <c r="F249" i="9" s="1"/>
  <c r="B249" i="9" s="1"/>
  <c r="E249" i="9"/>
  <c r="M248" i="9"/>
  <c r="L248" i="9"/>
  <c r="F248" i="9" s="1"/>
  <c r="B248" i="9" s="1"/>
  <c r="E248" i="9"/>
  <c r="M247" i="9"/>
  <c r="F247" i="9" s="1"/>
  <c r="B247" i="9" s="1"/>
  <c r="L247" i="9"/>
  <c r="E247" i="9"/>
  <c r="M246" i="9"/>
  <c r="L246" i="9"/>
  <c r="F246" i="9"/>
  <c r="E246" i="9"/>
  <c r="B246" i="9" s="1"/>
  <c r="M245" i="9"/>
  <c r="L245" i="9"/>
  <c r="F245" i="9" s="1"/>
  <c r="B245" i="9" s="1"/>
  <c r="E245" i="9"/>
  <c r="M244" i="9"/>
  <c r="L244" i="9"/>
  <c r="F244" i="9" s="1"/>
  <c r="B244" i="9" s="1"/>
  <c r="E244" i="9"/>
  <c r="M243" i="9"/>
  <c r="F243" i="9" s="1"/>
  <c r="B243" i="9" s="1"/>
  <c r="L243" i="9"/>
  <c r="E243" i="9"/>
  <c r="M242" i="9"/>
  <c r="L242" i="9"/>
  <c r="F242" i="9"/>
  <c r="E242" i="9"/>
  <c r="B242" i="9" s="1"/>
  <c r="M241" i="9"/>
  <c r="L241" i="9"/>
  <c r="F241" i="9" s="1"/>
  <c r="B241" i="9" s="1"/>
  <c r="E241" i="9"/>
  <c r="M240" i="9"/>
  <c r="L240" i="9"/>
  <c r="F240" i="9" s="1"/>
  <c r="B240" i="9" s="1"/>
  <c r="E240" i="9"/>
  <c r="M239" i="9"/>
  <c r="F239" i="9" s="1"/>
  <c r="B239" i="9" s="1"/>
  <c r="L239" i="9"/>
  <c r="E239" i="9"/>
  <c r="M238" i="9"/>
  <c r="L238" i="9"/>
  <c r="F238" i="9"/>
  <c r="E238" i="9"/>
  <c r="B238" i="9" s="1"/>
  <c r="M237" i="9"/>
  <c r="F237" i="9" s="1"/>
  <c r="B237" i="9" s="1"/>
  <c r="L237" i="9"/>
  <c r="E237" i="9"/>
  <c r="M236" i="9"/>
  <c r="L236" i="9"/>
  <c r="E236" i="9"/>
  <c r="M235" i="9"/>
  <c r="L235" i="9"/>
  <c r="F235" i="9"/>
  <c r="E235" i="9"/>
  <c r="B235" i="9" s="1"/>
  <c r="M234" i="9"/>
  <c r="L234" i="9"/>
  <c r="F234" i="9" s="1"/>
  <c r="E234" i="9"/>
  <c r="M233" i="9"/>
  <c r="L233" i="9"/>
  <c r="F233" i="9" s="1"/>
  <c r="B233" i="9" s="1"/>
  <c r="E233" i="9"/>
  <c r="M232" i="9"/>
  <c r="L232" i="9"/>
  <c r="E232" i="9"/>
  <c r="M231" i="9"/>
  <c r="F231" i="9" s="1"/>
  <c r="B231" i="9" s="1"/>
  <c r="L231" i="9"/>
  <c r="E231" i="9"/>
  <c r="M230" i="9"/>
  <c r="L230" i="9"/>
  <c r="F230" i="9"/>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F167" i="9"/>
  <c r="H166" i="9"/>
  <c r="G166" i="9"/>
  <c r="F166" i="9"/>
  <c r="E166" i="9"/>
  <c r="B166" i="9" s="1"/>
  <c r="H165" i="9"/>
  <c r="G165" i="9"/>
  <c r="F165" i="9"/>
  <c r="E165" i="9"/>
  <c r="H164" i="9"/>
  <c r="G164" i="9"/>
  <c r="E164" i="9" s="1"/>
  <c r="B164" i="9" s="1"/>
  <c r="F164" i="9"/>
  <c r="H163" i="9"/>
  <c r="G163" i="9"/>
  <c r="E163" i="9" s="1"/>
  <c r="F163" i="9"/>
  <c r="B163" i="9"/>
  <c r="H162" i="9"/>
  <c r="G162" i="9"/>
  <c r="F162" i="9"/>
  <c r="E162" i="9"/>
  <c r="B162" i="9" s="1"/>
  <c r="H161" i="9"/>
  <c r="G161" i="9"/>
  <c r="F161" i="9"/>
  <c r="E161" i="9"/>
  <c r="H160" i="9"/>
  <c r="G160" i="9"/>
  <c r="E160" i="9" s="1"/>
  <c r="B160" i="9" s="1"/>
  <c r="F160" i="9"/>
  <c r="H159" i="9"/>
  <c r="G159" i="9"/>
  <c r="E159" i="9" s="1"/>
  <c r="F159" i="9"/>
  <c r="B159" i="9"/>
  <c r="H158" i="9"/>
  <c r="G158" i="9"/>
  <c r="F158" i="9"/>
  <c r="E158" i="9"/>
  <c r="B158" i="9" s="1"/>
  <c r="H157" i="9"/>
  <c r="G157" i="9"/>
  <c r="F157" i="9"/>
  <c r="E157" i="9"/>
  <c r="F156" i="9"/>
  <c r="H155" i="9"/>
  <c r="G155" i="9"/>
  <c r="F155" i="9"/>
  <c r="H154" i="9"/>
  <c r="E154" i="9" s="1"/>
  <c r="B154" i="9" s="1"/>
  <c r="G154" i="9"/>
  <c r="F154" i="9"/>
  <c r="H153" i="9"/>
  <c r="G153" i="9"/>
  <c r="F153" i="9"/>
  <c r="E153" i="9"/>
  <c r="B153" i="9" s="1"/>
  <c r="H152" i="9"/>
  <c r="G152" i="9"/>
  <c r="E152" i="9" s="1"/>
  <c r="F152" i="9"/>
  <c r="H151" i="9"/>
  <c r="G151" i="9"/>
  <c r="F151" i="9"/>
  <c r="H150" i="9"/>
  <c r="E150" i="9" s="1"/>
  <c r="B150" i="9" s="1"/>
  <c r="G150" i="9"/>
  <c r="F150" i="9"/>
  <c r="H149" i="9"/>
  <c r="G149" i="9"/>
  <c r="F149" i="9"/>
  <c r="E149" i="9"/>
  <c r="B149" i="9" s="1"/>
  <c r="H148" i="9"/>
  <c r="G148" i="9"/>
  <c r="E148" i="9" s="1"/>
  <c r="F148" i="9"/>
  <c r="B148" i="9"/>
  <c r="H147" i="9"/>
  <c r="G147" i="9"/>
  <c r="F147" i="9"/>
  <c r="E147" i="9"/>
  <c r="B147" i="9" s="1"/>
  <c r="H146" i="9"/>
  <c r="E146" i="9" s="1"/>
  <c r="B146" i="9" s="1"/>
  <c r="G146" i="9"/>
  <c r="F146" i="9"/>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G67" i="9"/>
  <c r="F67" i="9"/>
  <c r="E67" i="9"/>
  <c r="B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G55" i="9"/>
  <c r="F55" i="9"/>
  <c r="E55" i="9"/>
  <c r="B55" i="9" s="1"/>
  <c r="H54" i="9"/>
  <c r="G54" i="9"/>
  <c r="F54" i="9"/>
  <c r="E54" i="9"/>
  <c r="B54" i="9" s="1"/>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G47" i="9"/>
  <c r="F47" i="9"/>
  <c r="E47" i="9"/>
  <c r="B47" i="9" s="1"/>
  <c r="H46" i="9"/>
  <c r="G46" i="9"/>
  <c r="F46" i="9"/>
  <c r="E46" i="9"/>
  <c r="B46" i="9" s="1"/>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G35" i="9"/>
  <c r="F35" i="9"/>
  <c r="E35" i="9"/>
  <c r="B35" i="9" s="1"/>
  <c r="H34" i="9"/>
  <c r="G34" i="9"/>
  <c r="F34" i="9"/>
  <c r="E34" i="9"/>
  <c r="B34" i="9" s="1"/>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G27" i="9"/>
  <c r="F27" i="9"/>
  <c r="E27" i="9"/>
  <c r="B27" i="9" s="1"/>
  <c r="H26" i="9"/>
  <c r="G26" i="9"/>
  <c r="F26" i="9"/>
  <c r="E26" i="9"/>
  <c r="B26" i="9" s="1"/>
  <c r="H25" i="9"/>
  <c r="G25" i="9"/>
  <c r="E25" i="9" s="1"/>
  <c r="B25" i="9" s="1"/>
  <c r="F25" i="9"/>
  <c r="F24" i="9"/>
  <c r="F4" i="9"/>
  <c r="O3" i="9"/>
  <c r="G296" i="9" s="1"/>
  <c r="E296" i="9" s="1"/>
  <c r="B296" i="9" s="1"/>
  <c r="I3" i="9"/>
  <c r="H3" i="9"/>
  <c r="G3" i="9"/>
  <c r="D104" i="8"/>
  <c r="D97" i="8"/>
  <c r="D92" i="8"/>
  <c r="D87" i="8"/>
  <c r="D82" i="8"/>
  <c r="D77" i="8"/>
  <c r="D72" i="8"/>
  <c r="D67" i="8"/>
  <c r="D62" i="8"/>
  <c r="D57" i="8"/>
  <c r="D51" i="8" s="1"/>
  <c r="D45" i="8" s="1"/>
  <c r="D52" i="8"/>
  <c r="D46" i="8"/>
  <c r="D37" i="8"/>
  <c r="D27" i="8"/>
  <c r="D25" i="8"/>
  <c r="D18" i="8"/>
  <c r="D8" i="8"/>
  <c r="D6" i="8" s="1"/>
  <c r="E44" i="7"/>
  <c r="D44" i="7"/>
  <c r="E39" i="7"/>
  <c r="D39" i="7"/>
  <c r="E30" i="7"/>
  <c r="D30" i="7"/>
  <c r="E23" i="7"/>
  <c r="D23" i="7"/>
  <c r="E14" i="7"/>
  <c r="D14" i="7"/>
  <c r="E7" i="7"/>
  <c r="E6" i="7" s="1"/>
  <c r="D1539" i="1" s="1"/>
  <c r="D7"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D118" i="6"/>
  <c r="F118" i="6" s="1"/>
  <c r="F117" i="6"/>
  <c r="F116" i="6"/>
  <c r="F115" i="6"/>
  <c r="E115" i="6"/>
  <c r="D115" i="6"/>
  <c r="D114" i="6" s="1"/>
  <c r="F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D255" i="5"/>
  <c r="F255" i="5" s="1"/>
  <c r="F254" i="5"/>
  <c r="F253" i="5"/>
  <c r="E252" i="5"/>
  <c r="E251" i="5" s="1"/>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D88" i="5"/>
  <c r="F87" i="5"/>
  <c r="F86" i="5"/>
  <c r="F85" i="5"/>
  <c r="F84" i="5"/>
  <c r="F83" i="5"/>
  <c r="F82" i="5"/>
  <c r="E82" i="5"/>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E12" i="5" s="1"/>
  <c r="E7" i="5" s="1"/>
  <c r="D13" i="5"/>
  <c r="D12" i="5"/>
  <c r="F12"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E584" i="4" s="1"/>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E535" i="4" s="1"/>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E466" i="4" s="1"/>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E639" i="4" s="1"/>
  <c r="D432" i="4"/>
  <c r="D431" i="4"/>
  <c r="F431" i="4" s="1"/>
  <c r="F428" i="4"/>
  <c r="E428" i="4"/>
  <c r="D428" i="4"/>
  <c r="F427" i="4"/>
  <c r="E427" i="4"/>
  <c r="E648" i="4" s="1"/>
  <c r="D427" i="4"/>
  <c r="D648" i="4" s="1"/>
  <c r="F648" i="4" s="1"/>
  <c r="E426" i="4"/>
  <c r="D426" i="4"/>
  <c r="F426" i="4" s="1"/>
  <c r="F421" i="4"/>
  <c r="F420" i="4"/>
  <c r="F419" i="4"/>
  <c r="F416" i="4"/>
  <c r="F415" i="4"/>
  <c r="F414" i="4"/>
  <c r="F413" i="4"/>
  <c r="E412" i="4"/>
  <c r="D412" i="4"/>
  <c r="F412" i="4" s="1"/>
  <c r="F411" i="4"/>
  <c r="E410" i="4"/>
  <c r="D410" i="4"/>
  <c r="F410" i="4" s="1"/>
  <c r="F409" i="4"/>
  <c r="F408" i="4"/>
  <c r="E407" i="4"/>
  <c r="F407" i="4" s="1"/>
  <c r="D407"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D374" i="4"/>
  <c r="F374" i="4" s="1"/>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D310" i="4"/>
  <c r="D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E269" i="4"/>
  <c r="E262" i="4" s="1"/>
  <c r="D269" i="4"/>
  <c r="F269" i="4" s="1"/>
  <c r="F268" i="4"/>
  <c r="F267" i="4"/>
  <c r="F266" i="4"/>
  <c r="F265" i="4"/>
  <c r="F264" i="4"/>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D230" i="4"/>
  <c r="F230" i="4" s="1"/>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F165" i="4" s="1"/>
  <c r="D165" i="4"/>
  <c r="D164" i="4"/>
  <c r="F163" i="4"/>
  <c r="F162" i="4"/>
  <c r="F161" i="4"/>
  <c r="F160" i="4"/>
  <c r="E160" i="4"/>
  <c r="D160" i="4"/>
  <c r="F159" i="4"/>
  <c r="F158" i="4"/>
  <c r="F157" i="4"/>
  <c r="F156" i="4"/>
  <c r="F155" i="4"/>
  <c r="F154" i="4"/>
  <c r="E154" i="4"/>
  <c r="D154" i="4"/>
  <c r="D153" i="4" s="1"/>
  <c r="F153" i="4" s="1"/>
  <c r="E153"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D129" i="4"/>
  <c r="F128" i="4"/>
  <c r="F127" i="4"/>
  <c r="F126" i="4"/>
  <c r="E126" i="4"/>
  <c r="D126" i="4"/>
  <c r="D125" i="4" s="1"/>
  <c r="F125" i="4"/>
  <c r="E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E77" i="4"/>
  <c r="F77" i="4" s="1"/>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E49" i="4"/>
  <c r="F48" i="4"/>
  <c r="F47" i="4"/>
  <c r="F46" i="4"/>
  <c r="F45" i="4"/>
  <c r="E44" i="4"/>
  <c r="D44" i="4"/>
  <c r="F44"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E6" i="4" s="1"/>
  <c r="D7" i="4"/>
  <c r="F7" i="4" s="1"/>
  <c r="I41" i="3"/>
  <c r="G41" i="3"/>
  <c r="B41" i="3"/>
  <c r="I40" i="3"/>
  <c r="G40" i="3"/>
  <c r="B40" i="3"/>
  <c r="G39" i="3"/>
  <c r="B39" i="3"/>
  <c r="H38" i="3"/>
  <c r="G38" i="3"/>
  <c r="B38" i="3"/>
  <c r="I36" i="3"/>
  <c r="H36" i="3"/>
  <c r="G36" i="3"/>
  <c r="B36" i="3"/>
  <c r="G35" i="3"/>
  <c r="B35" i="3"/>
  <c r="G34" i="3"/>
  <c r="B34" i="3"/>
  <c r="G33" i="3"/>
  <c r="B33" i="3"/>
  <c r="I31" i="3"/>
  <c r="G31" i="3"/>
  <c r="B31" i="3"/>
  <c r="I30" i="3"/>
  <c r="H30" i="3"/>
  <c r="G30" i="3"/>
  <c r="B30" i="3"/>
  <c r="I29" i="3"/>
  <c r="H29" i="3"/>
  <c r="G29" i="3"/>
  <c r="B29" i="3"/>
  <c r="I28" i="3"/>
  <c r="G28" i="3"/>
  <c r="B28" i="3"/>
  <c r="I27" i="3"/>
  <c r="H27" i="3"/>
  <c r="G27" i="3"/>
  <c r="B27" i="3"/>
  <c r="I25" i="3"/>
  <c r="G25" i="3"/>
  <c r="B25" i="3"/>
  <c r="G24" i="3"/>
  <c r="B24" i="3"/>
  <c r="G23" i="3"/>
  <c r="B23" i="3"/>
  <c r="I22" i="3"/>
  <c r="H22" i="3"/>
  <c r="G22" i="3"/>
  <c r="B22" i="3"/>
  <c r="G20" i="3"/>
  <c r="B20" i="3"/>
  <c r="G19" i="3"/>
  <c r="B19" i="3"/>
  <c r="G18" i="3"/>
  <c r="B18" i="3"/>
  <c r="G17" i="3"/>
  <c r="B17" i="3"/>
  <c r="H10" i="3" a="1"/>
  <c r="H10" i="3" s="1"/>
  <c r="L3" i="9" s="1"/>
  <c r="H1686" i="1"/>
  <c r="G1686" i="1"/>
  <c r="C1686" i="1"/>
  <c r="H1685" i="1"/>
  <c r="G1685" i="1"/>
  <c r="C1685" i="1"/>
  <c r="C1684" i="1"/>
  <c r="H1684" i="1" s="1"/>
  <c r="C1683" i="1"/>
  <c r="H1683" i="1" s="1"/>
  <c r="H1682" i="1"/>
  <c r="G1682" i="1"/>
  <c r="C1682" i="1"/>
  <c r="H1681" i="1"/>
  <c r="G1681" i="1"/>
  <c r="C1681" i="1"/>
  <c r="C1680" i="1"/>
  <c r="H1680" i="1" s="1"/>
  <c r="C1679" i="1"/>
  <c r="H1679" i="1" s="1"/>
  <c r="H1678" i="1"/>
  <c r="G1678" i="1"/>
  <c r="C1678" i="1"/>
  <c r="H1677" i="1"/>
  <c r="G1677" i="1"/>
  <c r="C1677" i="1"/>
  <c r="C1676" i="1"/>
  <c r="H1676" i="1" s="1"/>
  <c r="C1675" i="1"/>
  <c r="H1675" i="1" s="1"/>
  <c r="H1674" i="1"/>
  <c r="G1674" i="1"/>
  <c r="C1674" i="1"/>
  <c r="H1673" i="1"/>
  <c r="G1673" i="1"/>
  <c r="C1673" i="1"/>
  <c r="C1672" i="1"/>
  <c r="H1672" i="1" s="1"/>
  <c r="C1671" i="1"/>
  <c r="H1671" i="1" s="1"/>
  <c r="H1670" i="1"/>
  <c r="G1670" i="1"/>
  <c r="C1670" i="1"/>
  <c r="H1669" i="1"/>
  <c r="G1669" i="1"/>
  <c r="C1669" i="1"/>
  <c r="C1668" i="1"/>
  <c r="H1668" i="1" s="1"/>
  <c r="C1667" i="1"/>
  <c r="H1667" i="1" s="1"/>
  <c r="H1666" i="1"/>
  <c r="G1666" i="1"/>
  <c r="C1666" i="1"/>
  <c r="H1665" i="1"/>
  <c r="G1665" i="1"/>
  <c r="C1665" i="1"/>
  <c r="C1664" i="1"/>
  <c r="H1664" i="1" s="1"/>
  <c r="C1663" i="1"/>
  <c r="H1663" i="1" s="1"/>
  <c r="H1662" i="1"/>
  <c r="G1662" i="1"/>
  <c r="C1662" i="1"/>
  <c r="H1661" i="1"/>
  <c r="G1661" i="1"/>
  <c r="C1661" i="1"/>
  <c r="C1660" i="1"/>
  <c r="H1660" i="1" s="1"/>
  <c r="C1659" i="1"/>
  <c r="H1659" i="1" s="1"/>
  <c r="H1658" i="1"/>
  <c r="G1658" i="1"/>
  <c r="C1658" i="1"/>
  <c r="H1657" i="1"/>
  <c r="G1657" i="1"/>
  <c r="C1657" i="1"/>
  <c r="C1656" i="1"/>
  <c r="H1656" i="1" s="1"/>
  <c r="C1655" i="1"/>
  <c r="H1655" i="1" s="1"/>
  <c r="H1654" i="1"/>
  <c r="G1654" i="1"/>
  <c r="C1654" i="1"/>
  <c r="H1653" i="1"/>
  <c r="G1653" i="1"/>
  <c r="C1653" i="1"/>
  <c r="C1652" i="1"/>
  <c r="H1652" i="1" s="1"/>
  <c r="C1651" i="1"/>
  <c r="H1651" i="1" s="1"/>
  <c r="H1650" i="1"/>
  <c r="G1650" i="1"/>
  <c r="C1650" i="1"/>
  <c r="H1649" i="1"/>
  <c r="G1649" i="1"/>
  <c r="C1649" i="1"/>
  <c r="C1648" i="1"/>
  <c r="H1648" i="1" s="1"/>
  <c r="C1647" i="1"/>
  <c r="H1647" i="1" s="1"/>
  <c r="H1646" i="1"/>
  <c r="G1646" i="1"/>
  <c r="C1646" i="1"/>
  <c r="H1645" i="1"/>
  <c r="G1645" i="1"/>
  <c r="C1645" i="1"/>
  <c r="C1644" i="1"/>
  <c r="H1644" i="1" s="1"/>
  <c r="C1643" i="1"/>
  <c r="H1643" i="1" s="1"/>
  <c r="H1642" i="1"/>
  <c r="G1642" i="1"/>
  <c r="C1642" i="1"/>
  <c r="H1641" i="1"/>
  <c r="G1641" i="1"/>
  <c r="C1641" i="1"/>
  <c r="C1640" i="1"/>
  <c r="H1640" i="1" s="1"/>
  <c r="C1639" i="1"/>
  <c r="H1639" i="1" s="1"/>
  <c r="H1638" i="1"/>
  <c r="C1638" i="1"/>
  <c r="G1638" i="1" s="1"/>
  <c r="H1637" i="1"/>
  <c r="G1637" i="1"/>
  <c r="C1637" i="1"/>
  <c r="C1636" i="1"/>
  <c r="H1636" i="1" s="1"/>
  <c r="C1635" i="1"/>
  <c r="H1635" i="1" s="1"/>
  <c r="H1634" i="1"/>
  <c r="C1634" i="1"/>
  <c r="G1634" i="1" s="1"/>
  <c r="H1633" i="1"/>
  <c r="G1633" i="1"/>
  <c r="C1633" i="1"/>
  <c r="C1632" i="1"/>
  <c r="H1632" i="1" s="1"/>
  <c r="C1631" i="1"/>
  <c r="H1631" i="1" s="1"/>
  <c r="H1630" i="1"/>
  <c r="C1630" i="1"/>
  <c r="G1630" i="1" s="1"/>
  <c r="H1629" i="1"/>
  <c r="G1629" i="1"/>
  <c r="C1629" i="1"/>
  <c r="C1628" i="1"/>
  <c r="H1628" i="1" s="1"/>
  <c r="C1627" i="1"/>
  <c r="H1627" i="1" s="1"/>
  <c r="H1626" i="1"/>
  <c r="G1626" i="1"/>
  <c r="C1626" i="1"/>
  <c r="H1625" i="1"/>
  <c r="G1625" i="1"/>
  <c r="C1625" i="1"/>
  <c r="C1624" i="1"/>
  <c r="H1624" i="1" s="1"/>
  <c r="C1623" i="1"/>
  <c r="H1623" i="1" s="1"/>
  <c r="H1622" i="1"/>
  <c r="C1622" i="1"/>
  <c r="G1622" i="1" s="1"/>
  <c r="C1620" i="1"/>
  <c r="H1620" i="1" s="1"/>
  <c r="C1619" i="1"/>
  <c r="H1619" i="1" s="1"/>
  <c r="H1618" i="1"/>
  <c r="G1618" i="1"/>
  <c r="C1618" i="1"/>
  <c r="H1617" i="1"/>
  <c r="G1617" i="1"/>
  <c r="C1617" i="1"/>
  <c r="C1616" i="1"/>
  <c r="H1616" i="1" s="1"/>
  <c r="C1615" i="1"/>
  <c r="H1615" i="1" s="1"/>
  <c r="H1614" i="1"/>
  <c r="G1614" i="1"/>
  <c r="C1614" i="1"/>
  <c r="H1613" i="1"/>
  <c r="G1613" i="1"/>
  <c r="C1613" i="1"/>
  <c r="C1612" i="1"/>
  <c r="H1612" i="1" s="1"/>
  <c r="C1611" i="1"/>
  <c r="H1611" i="1" s="1"/>
  <c r="H1610" i="1"/>
  <c r="G1610" i="1"/>
  <c r="C1610" i="1"/>
  <c r="H1609" i="1"/>
  <c r="G1609" i="1"/>
  <c r="C1609" i="1"/>
  <c r="C1608" i="1"/>
  <c r="H1608" i="1" s="1"/>
  <c r="C1607" i="1"/>
  <c r="H1607" i="1" s="1"/>
  <c r="H1606" i="1"/>
  <c r="C1606" i="1"/>
  <c r="G1606" i="1" s="1"/>
  <c r="H1605" i="1"/>
  <c r="G1605" i="1"/>
  <c r="C1605" i="1"/>
  <c r="C1604" i="1"/>
  <c r="H1604" i="1" s="1"/>
  <c r="C1603" i="1"/>
  <c r="H1603" i="1" s="1"/>
  <c r="H1602" i="1"/>
  <c r="C1602" i="1"/>
  <c r="G1602" i="1" s="1"/>
  <c r="H1601" i="1"/>
  <c r="G1601" i="1"/>
  <c r="C1601" i="1"/>
  <c r="C1600" i="1"/>
  <c r="H1600" i="1" s="1"/>
  <c r="C1599" i="1"/>
  <c r="H1599" i="1" s="1"/>
  <c r="H1598" i="1"/>
  <c r="C1598" i="1"/>
  <c r="G1598" i="1" s="1"/>
  <c r="H1597" i="1"/>
  <c r="G1597" i="1"/>
  <c r="C1597" i="1"/>
  <c r="C1596" i="1"/>
  <c r="H1596" i="1" s="1"/>
  <c r="C1595" i="1"/>
  <c r="H1595" i="1" s="1"/>
  <c r="H1594" i="1"/>
  <c r="G1594" i="1"/>
  <c r="C1594" i="1"/>
  <c r="H1593" i="1"/>
  <c r="G1593" i="1"/>
  <c r="C1593" i="1"/>
  <c r="C1592" i="1"/>
  <c r="H1592" i="1" s="1"/>
  <c r="C1591" i="1"/>
  <c r="H1591" i="1" s="1"/>
  <c r="H1590" i="1"/>
  <c r="C1590" i="1"/>
  <c r="G1590" i="1" s="1"/>
  <c r="H1589" i="1"/>
  <c r="G1589" i="1"/>
  <c r="C1589" i="1"/>
  <c r="C1588" i="1"/>
  <c r="H1588" i="1" s="1"/>
  <c r="C1587" i="1"/>
  <c r="H1587" i="1" s="1"/>
  <c r="H1586" i="1"/>
  <c r="C1586" i="1"/>
  <c r="G1586" i="1" s="1"/>
  <c r="H1585" i="1"/>
  <c r="G1585" i="1"/>
  <c r="C1585" i="1"/>
  <c r="C1584" i="1"/>
  <c r="H1584" i="1" s="1"/>
  <c r="C1583" i="1"/>
  <c r="H1583" i="1" s="1"/>
  <c r="H1582" i="1"/>
  <c r="C1582" i="1"/>
  <c r="G1582" i="1" s="1"/>
  <c r="D1581" i="1"/>
  <c r="C1581" i="1"/>
  <c r="H1581" i="1" s="1"/>
  <c r="D1580" i="1"/>
  <c r="C1580" i="1"/>
  <c r="J1580" i="1" s="1"/>
  <c r="D1579" i="1"/>
  <c r="C1579" i="1"/>
  <c r="H1579" i="1" s="1"/>
  <c r="H1578" i="1"/>
  <c r="D1578" i="1"/>
  <c r="G1578" i="1" s="1"/>
  <c r="I1578" i="1" s="1"/>
  <c r="C1578" i="1"/>
  <c r="J1578" i="1" s="1"/>
  <c r="D1577" i="1"/>
  <c r="C1577" i="1"/>
  <c r="D1576" i="1"/>
  <c r="C1576" i="1"/>
  <c r="H1576" i="1" s="1"/>
  <c r="D1575" i="1"/>
  <c r="C1575" i="1"/>
  <c r="J1575" i="1" s="1"/>
  <c r="D1574" i="1"/>
  <c r="C1574" i="1"/>
  <c r="H1574" i="1" s="1"/>
  <c r="G1573" i="1"/>
  <c r="D1573" i="1"/>
  <c r="C1573" i="1"/>
  <c r="J1573" i="1" s="1"/>
  <c r="D1572" i="1"/>
  <c r="C1572" i="1"/>
  <c r="D1570" i="1"/>
  <c r="C1570" i="1"/>
  <c r="H1570" i="1" s="1"/>
  <c r="D1569" i="1"/>
  <c r="C1569" i="1"/>
  <c r="J1569" i="1" s="1"/>
  <c r="D1568" i="1"/>
  <c r="J1568" i="1" s="1"/>
  <c r="C1568" i="1"/>
  <c r="H1568" i="1" s="1"/>
  <c r="H1567" i="1"/>
  <c r="D1567" i="1"/>
  <c r="G1567" i="1" s="1"/>
  <c r="I1567" i="1" s="1"/>
  <c r="C1567" i="1"/>
  <c r="J1567" i="1" s="1"/>
  <c r="D1566" i="1"/>
  <c r="C1566" i="1"/>
  <c r="H1566" i="1" s="1"/>
  <c r="D1565" i="1"/>
  <c r="C1565" i="1"/>
  <c r="J1565" i="1" s="1"/>
  <c r="D1564" i="1"/>
  <c r="J1564" i="1" s="1"/>
  <c r="C1564" i="1"/>
  <c r="H1564" i="1" s="1"/>
  <c r="D1563" i="1"/>
  <c r="C1563" i="1"/>
  <c r="D1562" i="1"/>
  <c r="C1562" i="1"/>
  <c r="J1562" i="1" s="1"/>
  <c r="D1561" i="1"/>
  <c r="J1561" i="1" s="1"/>
  <c r="C1561" i="1"/>
  <c r="H1561" i="1" s="1"/>
  <c r="D1560" i="1"/>
  <c r="J1560" i="1" s="1"/>
  <c r="C1560" i="1"/>
  <c r="D1559" i="1"/>
  <c r="C1559" i="1"/>
  <c r="H1559" i="1" s="1"/>
  <c r="D1558" i="1"/>
  <c r="C1558" i="1"/>
  <c r="H1558" i="1" s="1"/>
  <c r="D1557" i="1"/>
  <c r="J1557" i="1" s="1"/>
  <c r="C1557" i="1"/>
  <c r="H1557" i="1" s="1"/>
  <c r="D1556" i="1"/>
  <c r="C1556" i="1"/>
  <c r="D1554" i="1"/>
  <c r="G1554" i="1" s="1"/>
  <c r="C1554" i="1"/>
  <c r="D1553" i="1"/>
  <c r="C1553" i="1"/>
  <c r="D1552" i="1"/>
  <c r="C1552" i="1"/>
  <c r="D1551" i="1"/>
  <c r="C1551" i="1"/>
  <c r="G1550" i="1"/>
  <c r="D1550" i="1"/>
  <c r="C1550" i="1"/>
  <c r="D1549" i="1"/>
  <c r="C1549" i="1"/>
  <c r="H1549" i="1" s="1"/>
  <c r="D1548" i="1"/>
  <c r="C1548" i="1"/>
  <c r="D1547" i="1"/>
  <c r="C1547" i="1"/>
  <c r="J1547" i="1" s="1"/>
  <c r="G1546" i="1"/>
  <c r="I1546" i="1" s="1"/>
  <c r="D1546" i="1"/>
  <c r="J1546" i="1" s="1"/>
  <c r="C1546" i="1"/>
  <c r="H1546" i="1" s="1"/>
  <c r="D1545" i="1"/>
  <c r="C1545" i="1"/>
  <c r="D1544" i="1"/>
  <c r="C1544" i="1"/>
  <c r="H1544" i="1" s="1"/>
  <c r="D1543" i="1"/>
  <c r="C1543" i="1"/>
  <c r="D1542" i="1"/>
  <c r="C1542" i="1"/>
  <c r="H1542" i="1" s="1"/>
  <c r="D1541" i="1"/>
  <c r="C1541" i="1"/>
  <c r="D1540" i="1"/>
  <c r="C1540" i="1"/>
  <c r="D1537"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H1524" i="1"/>
  <c r="D1524" i="1"/>
  <c r="C1524" i="1"/>
  <c r="G1524" i="1" s="1"/>
  <c r="H1523" i="1"/>
  <c r="D1523" i="1"/>
  <c r="C1523" i="1"/>
  <c r="G1523" i="1" s="1"/>
  <c r="D1522" i="1"/>
  <c r="C1522" i="1"/>
  <c r="G1522" i="1" s="1"/>
  <c r="D1521" i="1"/>
  <c r="C1521" i="1"/>
  <c r="G1521" i="1" s="1"/>
  <c r="H1520" i="1"/>
  <c r="D1520" i="1"/>
  <c r="C1520" i="1"/>
  <c r="G1520" i="1" s="1"/>
  <c r="H1519" i="1"/>
  <c r="D1519" i="1"/>
  <c r="C1519" i="1"/>
  <c r="G1519" i="1" s="1"/>
  <c r="D1518" i="1"/>
  <c r="C1518" i="1"/>
  <c r="G1518" i="1" s="1"/>
  <c r="D1517" i="1"/>
  <c r="C1517" i="1"/>
  <c r="G1517" i="1" s="1"/>
  <c r="H1516" i="1"/>
  <c r="D1516" i="1"/>
  <c r="C1516" i="1"/>
  <c r="G1516" i="1" s="1"/>
  <c r="H1515" i="1"/>
  <c r="D1515" i="1"/>
  <c r="C1515" i="1"/>
  <c r="G1515" i="1" s="1"/>
  <c r="D1514" i="1"/>
  <c r="C1514" i="1"/>
  <c r="G1514" i="1" s="1"/>
  <c r="D1513" i="1"/>
  <c r="C1513" i="1"/>
  <c r="G1513" i="1" s="1"/>
  <c r="H1512" i="1"/>
  <c r="D1512" i="1"/>
  <c r="C1512" i="1"/>
  <c r="G1512" i="1" s="1"/>
  <c r="H1511" i="1"/>
  <c r="D1511" i="1"/>
  <c r="C1511" i="1"/>
  <c r="G1511" i="1" s="1"/>
  <c r="D1510" i="1"/>
  <c r="C1510" i="1"/>
  <c r="G1510" i="1" s="1"/>
  <c r="D1509" i="1"/>
  <c r="C1509" i="1"/>
  <c r="G1509" i="1" s="1"/>
  <c r="H1508" i="1"/>
  <c r="D1508" i="1"/>
  <c r="C1508" i="1"/>
  <c r="G1508" i="1" s="1"/>
  <c r="H1507" i="1"/>
  <c r="D1507" i="1"/>
  <c r="C1507" i="1"/>
  <c r="G1507" i="1" s="1"/>
  <c r="D1506" i="1"/>
  <c r="C1506" i="1"/>
  <c r="G1506" i="1" s="1"/>
  <c r="D1505" i="1"/>
  <c r="C1505" i="1"/>
  <c r="G1505" i="1" s="1"/>
  <c r="H1504" i="1"/>
  <c r="D1504" i="1"/>
  <c r="C1504" i="1"/>
  <c r="G1504" i="1" s="1"/>
  <c r="D1503" i="1"/>
  <c r="C1503" i="1"/>
  <c r="G1503" i="1" s="1"/>
  <c r="D1502" i="1"/>
  <c r="C1502" i="1"/>
  <c r="G1502" i="1" s="1"/>
  <c r="D1501" i="1"/>
  <c r="C1501" i="1"/>
  <c r="G1501" i="1" s="1"/>
  <c r="H1500" i="1"/>
  <c r="D1500" i="1"/>
  <c r="C1500" i="1"/>
  <c r="G1500" i="1" s="1"/>
  <c r="H1499" i="1"/>
  <c r="D1499" i="1"/>
  <c r="C1499" i="1"/>
  <c r="G1499" i="1" s="1"/>
  <c r="D1498" i="1"/>
  <c r="C1498" i="1"/>
  <c r="G1498" i="1" s="1"/>
  <c r="D1497" i="1"/>
  <c r="C1497" i="1"/>
  <c r="G1497" i="1" s="1"/>
  <c r="H1496" i="1"/>
  <c r="D1496" i="1"/>
  <c r="C1496" i="1"/>
  <c r="G1496" i="1" s="1"/>
  <c r="H1495" i="1"/>
  <c r="D1495" i="1"/>
  <c r="C1495" i="1"/>
  <c r="G1495" i="1" s="1"/>
  <c r="D1494" i="1"/>
  <c r="C1494" i="1"/>
  <c r="G1494" i="1" s="1"/>
  <c r="D1493" i="1"/>
  <c r="C1493" i="1"/>
  <c r="G1493" i="1" s="1"/>
  <c r="H1492" i="1"/>
  <c r="D1492" i="1"/>
  <c r="C1492" i="1"/>
  <c r="G1492" i="1" s="1"/>
  <c r="H1491" i="1"/>
  <c r="D1491" i="1"/>
  <c r="C1491" i="1"/>
  <c r="G1491" i="1" s="1"/>
  <c r="D1490" i="1"/>
  <c r="C1490" i="1"/>
  <c r="G1490" i="1" s="1"/>
  <c r="D1489" i="1"/>
  <c r="C1489" i="1"/>
  <c r="G1489" i="1" s="1"/>
  <c r="H1488" i="1"/>
  <c r="D1488" i="1"/>
  <c r="C1488" i="1"/>
  <c r="G1488" i="1" s="1"/>
  <c r="H1487" i="1"/>
  <c r="D1487" i="1"/>
  <c r="C1487" i="1"/>
  <c r="G1487" i="1" s="1"/>
  <c r="D1486" i="1"/>
  <c r="C1486" i="1"/>
  <c r="G1486" i="1" s="1"/>
  <c r="D1485" i="1"/>
  <c r="C1485" i="1"/>
  <c r="G1485" i="1" s="1"/>
  <c r="H1484" i="1"/>
  <c r="D1484" i="1"/>
  <c r="C1484" i="1"/>
  <c r="G1484" i="1" s="1"/>
  <c r="H1483" i="1"/>
  <c r="D1483" i="1"/>
  <c r="C1483" i="1"/>
  <c r="G1483" i="1" s="1"/>
  <c r="D1482" i="1"/>
  <c r="C1482" i="1"/>
  <c r="G1482" i="1" s="1"/>
  <c r="D1481" i="1"/>
  <c r="C1481" i="1"/>
  <c r="G1481" i="1" s="1"/>
  <c r="H1480" i="1"/>
  <c r="D1480" i="1"/>
  <c r="C1480" i="1"/>
  <c r="G1480" i="1" s="1"/>
  <c r="H1479" i="1"/>
  <c r="D1479" i="1"/>
  <c r="C1479" i="1"/>
  <c r="G1479" i="1" s="1"/>
  <c r="D1478" i="1"/>
  <c r="C1478" i="1"/>
  <c r="G1478" i="1" s="1"/>
  <c r="D1477" i="1"/>
  <c r="C1477" i="1"/>
  <c r="G1477" i="1" s="1"/>
  <c r="H1476" i="1"/>
  <c r="D1476" i="1"/>
  <c r="C1476" i="1"/>
  <c r="G1476" i="1" s="1"/>
  <c r="H1475" i="1"/>
  <c r="D1475" i="1"/>
  <c r="C1475" i="1"/>
  <c r="G1475" i="1" s="1"/>
  <c r="D1474" i="1"/>
  <c r="C1474" i="1"/>
  <c r="G1474" i="1" s="1"/>
  <c r="D1473" i="1"/>
  <c r="C1473" i="1"/>
  <c r="G1473" i="1" s="1"/>
  <c r="H1472" i="1"/>
  <c r="D1472" i="1"/>
  <c r="C1472" i="1"/>
  <c r="G1472" i="1" s="1"/>
  <c r="H1471" i="1"/>
  <c r="D1471" i="1"/>
  <c r="C1471" i="1"/>
  <c r="G1471" i="1" s="1"/>
  <c r="D1470" i="1"/>
  <c r="C1470" i="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H1316" i="1" s="1"/>
  <c r="D1315" i="1"/>
  <c r="C1315" i="1"/>
  <c r="G1314" i="1"/>
  <c r="D1314" i="1"/>
  <c r="C1314" i="1"/>
  <c r="H1314" i="1" s="1"/>
  <c r="D1313" i="1"/>
  <c r="G1313" i="1" s="1"/>
  <c r="C1313" i="1"/>
  <c r="D1312" i="1"/>
  <c r="C1312" i="1"/>
  <c r="H1312" i="1" s="1"/>
  <c r="D1311" i="1"/>
  <c r="C1311" i="1"/>
  <c r="G1310" i="1"/>
  <c r="D1310" i="1"/>
  <c r="C1310" i="1"/>
  <c r="H1310" i="1" s="1"/>
  <c r="D1309" i="1"/>
  <c r="G1309" i="1" s="1"/>
  <c r="C1309" i="1"/>
  <c r="D1308" i="1"/>
  <c r="C1308" i="1"/>
  <c r="H1308" i="1" s="1"/>
  <c r="D1307" i="1"/>
  <c r="C1307" i="1"/>
  <c r="D1306" i="1"/>
  <c r="G1306" i="1" s="1"/>
  <c r="C1306" i="1"/>
  <c r="H1306" i="1" s="1"/>
  <c r="D1305" i="1"/>
  <c r="G1305" i="1" s="1"/>
  <c r="C1305" i="1"/>
  <c r="D1304" i="1"/>
  <c r="C1304" i="1"/>
  <c r="H1304" i="1" s="1"/>
  <c r="D1303" i="1"/>
  <c r="C1303" i="1"/>
  <c r="G1302" i="1"/>
  <c r="D1302" i="1"/>
  <c r="C1302" i="1"/>
  <c r="H1302" i="1" s="1"/>
  <c r="D1301" i="1"/>
  <c r="G1301" i="1" s="1"/>
  <c r="C1301" i="1"/>
  <c r="D1300" i="1"/>
  <c r="C1300" i="1"/>
  <c r="H1300" i="1" s="1"/>
  <c r="D1299" i="1"/>
  <c r="C1299" i="1"/>
  <c r="G1298" i="1"/>
  <c r="D1298" i="1"/>
  <c r="C1298" i="1"/>
  <c r="H1298" i="1" s="1"/>
  <c r="D1297" i="1"/>
  <c r="G1297" i="1" s="1"/>
  <c r="C1297" i="1"/>
  <c r="D1296" i="1"/>
  <c r="H1296" i="1" s="1"/>
  <c r="C1296" i="1"/>
  <c r="D1295" i="1"/>
  <c r="H1295" i="1" s="1"/>
  <c r="C1295" i="1"/>
  <c r="D1294" i="1"/>
  <c r="H1294" i="1" s="1"/>
  <c r="C1294" i="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H1278" i="1" s="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H1262" i="1"/>
  <c r="D1262" i="1"/>
  <c r="G1262" i="1" s="1"/>
  <c r="C1262" i="1"/>
  <c r="H1261" i="1"/>
  <c r="D1261" i="1"/>
  <c r="G1261" i="1" s="1"/>
  <c r="C1261" i="1"/>
  <c r="H1260" i="1"/>
  <c r="D1260" i="1"/>
  <c r="G1260" i="1" s="1"/>
  <c r="C1260" i="1"/>
  <c r="H1259" i="1"/>
  <c r="D1259" i="1"/>
  <c r="G1259" i="1" s="1"/>
  <c r="C1259" i="1"/>
  <c r="H1258" i="1"/>
  <c r="D1258" i="1"/>
  <c r="G1258" i="1" s="1"/>
  <c r="C1258" i="1"/>
  <c r="H1257" i="1"/>
  <c r="D1257" i="1"/>
  <c r="G1257" i="1" s="1"/>
  <c r="C1257" i="1"/>
  <c r="H1256" i="1"/>
  <c r="D1256" i="1"/>
  <c r="G1256" i="1" s="1"/>
  <c r="C1256" i="1"/>
  <c r="D1255" i="1"/>
  <c r="H1254"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H1223" i="1"/>
  <c r="D1223" i="1"/>
  <c r="G1223" i="1" s="1"/>
  <c r="C1223" i="1"/>
  <c r="H1222" i="1"/>
  <c r="D1222" i="1"/>
  <c r="G1222" i="1" s="1"/>
  <c r="C1222" i="1"/>
  <c r="H1221" i="1"/>
  <c r="D1221" i="1"/>
  <c r="G1221" i="1" s="1"/>
  <c r="C1221" i="1"/>
  <c r="H1220" i="1"/>
  <c r="D1220" i="1"/>
  <c r="G1220" i="1" s="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42" i="1" s="1"/>
  <c r="C642" i="1"/>
  <c r="H636" i="1"/>
  <c r="G636" i="1"/>
  <c r="D636" i="1"/>
  <c r="C636" i="1"/>
  <c r="H635" i="1"/>
  <c r="G635" i="1"/>
  <c r="D635" i="1"/>
  <c r="C635" i="1"/>
  <c r="D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G423" i="1"/>
  <c r="D423" i="1"/>
  <c r="C423" i="1"/>
  <c r="D422" i="1"/>
  <c r="H422" i="1" s="1"/>
  <c r="C422" i="1"/>
  <c r="D421" i="1"/>
  <c r="H421" i="1" s="1"/>
  <c r="C421" i="1"/>
  <c r="H416" i="1"/>
  <c r="G416" i="1"/>
  <c r="D416" i="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D2" i="1"/>
  <c r="E31" i="9" l="1"/>
  <c r="B31" i="9" s="1"/>
  <c r="E37" i="9"/>
  <c r="B37" i="9" s="1"/>
  <c r="E326" i="9"/>
  <c r="B326" i="9" s="1"/>
  <c r="E320" i="9"/>
  <c r="B320" i="9" s="1"/>
  <c r="F236" i="9"/>
  <c r="B236" i="9" s="1"/>
  <c r="E311" i="9"/>
  <c r="B311" i="9" s="1"/>
  <c r="E36" i="9"/>
  <c r="B36" i="9" s="1"/>
  <c r="G415" i="1"/>
  <c r="G421" i="1"/>
  <c r="G422" i="1"/>
  <c r="E294" i="9"/>
  <c r="B294" i="9" s="1"/>
  <c r="G642" i="1"/>
  <c r="E647" i="4"/>
  <c r="D641" i="1" s="1"/>
  <c r="G298" i="1"/>
  <c r="E312" i="9"/>
  <c r="B312" i="9" s="1"/>
  <c r="E322" i="9"/>
  <c r="B322" i="9" s="1"/>
  <c r="E324" i="9"/>
  <c r="B324" i="9" s="1"/>
  <c r="E307" i="9"/>
  <c r="B307" i="9" s="1"/>
  <c r="H1503" i="1"/>
  <c r="H1577" i="1"/>
  <c r="E38" i="7"/>
  <c r="I35" i="3" s="1"/>
  <c r="H1580" i="1"/>
  <c r="G1577" i="1"/>
  <c r="G1580" i="1"/>
  <c r="D38" i="7"/>
  <c r="C1571" i="1" s="1"/>
  <c r="D1571" i="1"/>
  <c r="H1572" i="1"/>
  <c r="G1575" i="1"/>
  <c r="I1575" i="1" s="1"/>
  <c r="H1575" i="1"/>
  <c r="G1572" i="1"/>
  <c r="H1573" i="1"/>
  <c r="I1573" i="1" s="1"/>
  <c r="H1563" i="1"/>
  <c r="E22" i="7"/>
  <c r="J1570" i="1"/>
  <c r="G1569" i="1"/>
  <c r="H1569" i="1"/>
  <c r="J1566" i="1"/>
  <c r="G1565" i="1"/>
  <c r="H1565" i="1"/>
  <c r="D22" i="7"/>
  <c r="G1560" i="1"/>
  <c r="H1560" i="1"/>
  <c r="H1556" i="1"/>
  <c r="G1562" i="1"/>
  <c r="H1562" i="1"/>
  <c r="J1559" i="1"/>
  <c r="J1558" i="1"/>
  <c r="G1558" i="1"/>
  <c r="I1558" i="1" s="1"/>
  <c r="H1551" i="1"/>
  <c r="H1553" i="1"/>
  <c r="J1548" i="1"/>
  <c r="J1550" i="1"/>
  <c r="J1552" i="1"/>
  <c r="J1554" i="1"/>
  <c r="H1554" i="1"/>
  <c r="I1554" i="1" s="1"/>
  <c r="J1553" i="1"/>
  <c r="G1552" i="1"/>
  <c r="H1552" i="1"/>
  <c r="J1551" i="1"/>
  <c r="H1550" i="1"/>
  <c r="I1550" i="1" s="1"/>
  <c r="J1549" i="1"/>
  <c r="D6" i="7"/>
  <c r="C1539" i="1" s="1"/>
  <c r="G1539" i="1" s="1"/>
  <c r="G1548" i="1"/>
  <c r="I1548" i="1" s="1"/>
  <c r="H1548" i="1"/>
  <c r="J1544" i="1"/>
  <c r="G1544" i="1"/>
  <c r="G1542" i="1"/>
  <c r="I1542" i="1" s="1"/>
  <c r="J154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H1299" i="1"/>
  <c r="H1303" i="1"/>
  <c r="H1307" i="1"/>
  <c r="H1311" i="1"/>
  <c r="H1315"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H1370" i="1"/>
  <c r="H1372" i="1"/>
  <c r="H1374" i="1"/>
  <c r="H1376" i="1"/>
  <c r="H1378" i="1"/>
  <c r="H1380" i="1"/>
  <c r="H1382" i="1"/>
  <c r="H1384" i="1"/>
  <c r="H1386" i="1"/>
  <c r="H1388" i="1"/>
  <c r="H1390" i="1"/>
  <c r="H1392" i="1"/>
  <c r="H1394" i="1"/>
  <c r="H1396" i="1"/>
  <c r="H1398" i="1"/>
  <c r="H1400" i="1"/>
  <c r="H1402" i="1"/>
  <c r="H1404" i="1"/>
  <c r="H1406" i="1"/>
  <c r="H1408" i="1"/>
  <c r="H1410" i="1"/>
  <c r="H1412" i="1"/>
  <c r="H1414" i="1"/>
  <c r="H1416" i="1"/>
  <c r="H1418" i="1"/>
  <c r="H1420" i="1"/>
  <c r="H1422" i="1"/>
  <c r="H1424" i="1"/>
  <c r="H1426" i="1"/>
  <c r="H1428" i="1"/>
  <c r="H1430" i="1"/>
  <c r="G1300" i="1"/>
  <c r="G1304" i="1"/>
  <c r="G1308" i="1"/>
  <c r="G1312" i="1"/>
  <c r="G1316" i="1"/>
  <c r="H1297" i="1"/>
  <c r="G1299" i="1"/>
  <c r="H1301" i="1"/>
  <c r="G1303" i="1"/>
  <c r="H1305" i="1"/>
  <c r="G1307" i="1"/>
  <c r="H1309" i="1"/>
  <c r="G1311" i="1"/>
  <c r="H1313"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H1369" i="1"/>
  <c r="H1371" i="1"/>
  <c r="H1373" i="1"/>
  <c r="H1375" i="1"/>
  <c r="H1377" i="1"/>
  <c r="H1379" i="1"/>
  <c r="H1381" i="1"/>
  <c r="H1383" i="1"/>
  <c r="H1385" i="1"/>
  <c r="H1387" i="1"/>
  <c r="H1389" i="1"/>
  <c r="H1391" i="1"/>
  <c r="H1393" i="1"/>
  <c r="H1395" i="1"/>
  <c r="H1397" i="1"/>
  <c r="H1399" i="1"/>
  <c r="H1403" i="1"/>
  <c r="H1405" i="1"/>
  <c r="H1407" i="1"/>
  <c r="H1409" i="1"/>
  <c r="H1411" i="1"/>
  <c r="H1413" i="1"/>
  <c r="H1415" i="1"/>
  <c r="H1417" i="1"/>
  <c r="H1419" i="1"/>
  <c r="H1421" i="1"/>
  <c r="H1423" i="1"/>
  <c r="H1425" i="1"/>
  <c r="H1427" i="1"/>
  <c r="H1429" i="1"/>
  <c r="G1470" i="1"/>
  <c r="G1541" i="1"/>
  <c r="J1541" i="1"/>
  <c r="H1541" i="1"/>
  <c r="G1545" i="1"/>
  <c r="J1545" i="1"/>
  <c r="H1545" i="1"/>
  <c r="G1525" i="1"/>
  <c r="H1525" i="1"/>
  <c r="G1527" i="1"/>
  <c r="H1527" i="1"/>
  <c r="G1529" i="1"/>
  <c r="H1529" i="1"/>
  <c r="G1531" i="1"/>
  <c r="H1531" i="1"/>
  <c r="G1533" i="1"/>
  <c r="H1533" i="1"/>
  <c r="G1535" i="1"/>
  <c r="H1535" i="1"/>
  <c r="I17" i="3"/>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H1470" i="1"/>
  <c r="H1474" i="1"/>
  <c r="H1478" i="1"/>
  <c r="H1482" i="1"/>
  <c r="H1486" i="1"/>
  <c r="H1490" i="1"/>
  <c r="H1494" i="1"/>
  <c r="H1498" i="1"/>
  <c r="H1502" i="1"/>
  <c r="H1506" i="1"/>
  <c r="H1510" i="1"/>
  <c r="H1514" i="1"/>
  <c r="H1518" i="1"/>
  <c r="H1522" i="1"/>
  <c r="G1540" i="1"/>
  <c r="H1540" i="1"/>
  <c r="G1543" i="1"/>
  <c r="J1543" i="1"/>
  <c r="H1543" i="1"/>
  <c r="G1547" i="1"/>
  <c r="H1547" i="1"/>
  <c r="H1401" i="1"/>
  <c r="H1473" i="1"/>
  <c r="H1477" i="1"/>
  <c r="H1481" i="1"/>
  <c r="H1485" i="1"/>
  <c r="H1489" i="1"/>
  <c r="H1493" i="1"/>
  <c r="H1497" i="1"/>
  <c r="H1501" i="1"/>
  <c r="H1505" i="1"/>
  <c r="H1509" i="1"/>
  <c r="H1513" i="1"/>
  <c r="H1517" i="1"/>
  <c r="H1521" i="1"/>
  <c r="G1526" i="1"/>
  <c r="H1526" i="1"/>
  <c r="G1528" i="1"/>
  <c r="H1528" i="1"/>
  <c r="G1530" i="1"/>
  <c r="H1530" i="1"/>
  <c r="G1532" i="1"/>
  <c r="H1532" i="1"/>
  <c r="G1534" i="1"/>
  <c r="H1534" i="1"/>
  <c r="G1536" i="1"/>
  <c r="H1536" i="1"/>
  <c r="I1544" i="1"/>
  <c r="D49" i="4"/>
  <c r="G336" i="9"/>
  <c r="E336" i="9" s="1"/>
  <c r="B336" i="9" s="1"/>
  <c r="F178" i="5"/>
  <c r="D177" i="5"/>
  <c r="J1574" i="1"/>
  <c r="J1576" i="1"/>
  <c r="J1579" i="1"/>
  <c r="J1581" i="1"/>
  <c r="G1584" i="1"/>
  <c r="G1588" i="1"/>
  <c r="G1592" i="1"/>
  <c r="G1596" i="1"/>
  <c r="G1600" i="1"/>
  <c r="G1604" i="1"/>
  <c r="G1608" i="1"/>
  <c r="G1612" i="1"/>
  <c r="G1616" i="1"/>
  <c r="G1620" i="1"/>
  <c r="G1624" i="1"/>
  <c r="G1628" i="1"/>
  <c r="G1632" i="1"/>
  <c r="G1636" i="1"/>
  <c r="G1640" i="1"/>
  <c r="G1644" i="1"/>
  <c r="G1648" i="1"/>
  <c r="G1652" i="1"/>
  <c r="G1656" i="1"/>
  <c r="G1660" i="1"/>
  <c r="G1664" i="1"/>
  <c r="G1668" i="1"/>
  <c r="G1672" i="1"/>
  <c r="G1676" i="1"/>
  <c r="G1680" i="1"/>
  <c r="G1684" i="1"/>
  <c r="F222" i="4"/>
  <c r="D221" i="4"/>
  <c r="E640" i="4"/>
  <c r="D634" i="1" s="1"/>
  <c r="G1549" i="1"/>
  <c r="I1549" i="1" s="1"/>
  <c r="G1551" i="1"/>
  <c r="I1551" i="1" s="1"/>
  <c r="G1553" i="1"/>
  <c r="I1553" i="1" s="1"/>
  <c r="G1556" i="1"/>
  <c r="G1557" i="1"/>
  <c r="I1557" i="1" s="1"/>
  <c r="G1559" i="1"/>
  <c r="I1559" i="1" s="1"/>
  <c r="G1561" i="1"/>
  <c r="I1561" i="1" s="1"/>
  <c r="G1563" i="1"/>
  <c r="G1564" i="1"/>
  <c r="I1564" i="1" s="1"/>
  <c r="G1566" i="1"/>
  <c r="I1566" i="1" s="1"/>
  <c r="G1568" i="1"/>
  <c r="I1568" i="1" s="1"/>
  <c r="G1570" i="1"/>
  <c r="I1570" i="1" s="1"/>
  <c r="G1574" i="1"/>
  <c r="I1574" i="1" s="1"/>
  <c r="G1576" i="1"/>
  <c r="I1576" i="1" s="1"/>
  <c r="G1579" i="1"/>
  <c r="I1579" i="1" s="1"/>
  <c r="G1581" i="1"/>
  <c r="I1581" i="1" s="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43" i="4"/>
  <c r="F135" i="4"/>
  <c r="D134" i="4"/>
  <c r="E164" i="4"/>
  <c r="D160" i="1" s="1"/>
  <c r="E308" i="4"/>
  <c r="F274" i="5"/>
  <c r="D251" i="5"/>
  <c r="D44" i="8"/>
  <c r="H24" i="9"/>
  <c r="G24" i="9"/>
  <c r="F309" i="4"/>
  <c r="F361" i="4"/>
  <c r="F7" i="5"/>
  <c r="E5" i="7"/>
  <c r="D647" i="4"/>
  <c r="G315" i="9"/>
  <c r="G316" i="9"/>
  <c r="E339" i="9"/>
  <c r="B339" i="9" s="1"/>
  <c r="D321" i="4"/>
  <c r="D373" i="4"/>
  <c r="E406" i="4"/>
  <c r="D401" i="1" s="1"/>
  <c r="D466" i="4"/>
  <c r="D536" i="4"/>
  <c r="D584" i="4"/>
  <c r="E70" i="5"/>
  <c r="E314" i="9"/>
  <c r="B314" i="9" s="1"/>
  <c r="D135" i="5"/>
  <c r="H316" i="9"/>
  <c r="H315" i="9"/>
  <c r="D202" i="4"/>
  <c r="D262" i="4"/>
  <c r="D273" i="4"/>
  <c r="D571" i="4"/>
  <c r="F607" i="4"/>
  <c r="F150" i="5"/>
  <c r="E338" i="9"/>
  <c r="B338" i="9" s="1"/>
  <c r="F219" i="5"/>
  <c r="F277" i="5"/>
  <c r="F5" i="6"/>
  <c r="D35" i="6"/>
  <c r="H310" i="9"/>
  <c r="G310" i="9"/>
  <c r="E310" i="9" s="1"/>
  <c r="B310" i="9" s="1"/>
  <c r="H30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79" i="9"/>
  <c r="G178" i="9"/>
  <c r="E178" i="9" s="1"/>
  <c r="B178" i="9" s="1"/>
  <c r="G177" i="9"/>
  <c r="E177" i="9" s="1"/>
  <c r="B177" i="9" s="1"/>
  <c r="G176" i="9"/>
  <c r="E176" i="9" s="1"/>
  <c r="B176" i="9" s="1"/>
  <c r="G175" i="9"/>
  <c r="E175" i="9" s="1"/>
  <c r="B175" i="9" s="1"/>
  <c r="G174" i="9"/>
  <c r="E174" i="9" s="1"/>
  <c r="B174" i="9" s="1"/>
  <c r="H308" i="9"/>
  <c r="E308" i="9" s="1"/>
  <c r="B308" i="9" s="1"/>
  <c r="G300" i="9"/>
  <c r="E300" i="9" s="1"/>
  <c r="B300" i="9" s="1"/>
  <c r="L228" i="9"/>
  <c r="F228" i="9" s="1"/>
  <c r="G301" i="9"/>
  <c r="E301" i="9" s="1"/>
  <c r="B301"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E309" i="9" s="1"/>
  <c r="B309" i="9" s="1"/>
  <c r="G302" i="9"/>
  <c r="E302" i="9" s="1"/>
  <c r="B302" i="9" s="1"/>
  <c r="G180" i="9"/>
  <c r="E180" i="9" s="1"/>
  <c r="B180" i="9" s="1"/>
  <c r="H179" i="9"/>
  <c r="I10" i="9"/>
  <c r="E88" i="5"/>
  <c r="D1093" i="1" s="1"/>
  <c r="D147" i="5"/>
  <c r="D69" i="5" s="1"/>
  <c r="E177" i="5"/>
  <c r="E167" i="9"/>
  <c r="B167" i="9" s="1"/>
  <c r="B152" i="9"/>
  <c r="B228" i="9"/>
  <c r="E151" i="9"/>
  <c r="B151" i="9" s="1"/>
  <c r="E155" i="9"/>
  <c r="B155" i="9" s="1"/>
  <c r="B157" i="9"/>
  <c r="B161" i="9"/>
  <c r="B165" i="9"/>
  <c r="F232" i="9"/>
  <c r="B232" i="9" s="1"/>
  <c r="B304" i="9"/>
  <c r="F298" i="9"/>
  <c r="B234" i="9"/>
  <c r="I1580" i="1" l="1"/>
  <c r="H35" i="3"/>
  <c r="H1571" i="1"/>
  <c r="G1571" i="1"/>
  <c r="I34" i="3"/>
  <c r="D1555" i="1"/>
  <c r="I1569" i="1"/>
  <c r="I1565" i="1"/>
  <c r="C1555" i="1"/>
  <c r="H34" i="3"/>
  <c r="I1560" i="1"/>
  <c r="I1562" i="1"/>
  <c r="I1552" i="1"/>
  <c r="D5" i="7"/>
  <c r="H33" i="3" s="1"/>
  <c r="H1539" i="1"/>
  <c r="I1543" i="1"/>
  <c r="I1541" i="1"/>
  <c r="H23" i="3"/>
  <c r="C1074" i="1"/>
  <c r="D6" i="5"/>
  <c r="F35" i="6"/>
  <c r="H28" i="3"/>
  <c r="C1431" i="1"/>
  <c r="F273" i="4"/>
  <c r="C269" i="1"/>
  <c r="F536" i="4"/>
  <c r="D535" i="4"/>
  <c r="C530" i="1"/>
  <c r="F373" i="4"/>
  <c r="C368" i="1"/>
  <c r="E316" i="9"/>
  <c r="B316" i="9" s="1"/>
  <c r="D1538" i="1"/>
  <c r="I33" i="3"/>
  <c r="D360" i="4"/>
  <c r="E24" i="9"/>
  <c r="D303" i="1"/>
  <c r="D6" i="4"/>
  <c r="F43" i="4"/>
  <c r="C39" i="1"/>
  <c r="D176" i="5"/>
  <c r="F177" i="5"/>
  <c r="H24" i="3"/>
  <c r="C1181" i="1"/>
  <c r="F406" i="4"/>
  <c r="E152" i="4"/>
  <c r="F262" i="4"/>
  <c r="C258" i="1"/>
  <c r="E69" i="5"/>
  <c r="D1075" i="1"/>
  <c r="F466" i="4"/>
  <c r="C460" i="1"/>
  <c r="F321" i="4"/>
  <c r="C316" i="1"/>
  <c r="E315" i="9"/>
  <c r="B315" i="9" s="1"/>
  <c r="F251" i="5"/>
  <c r="H25" i="3"/>
  <c r="C1255" i="1"/>
  <c r="G160" i="1"/>
  <c r="H160" i="1"/>
  <c r="F164" i="4"/>
  <c r="F49" i="4"/>
  <c r="C45" i="1"/>
  <c r="E176" i="5"/>
  <c r="D1180" i="1" s="1"/>
  <c r="I24" i="3"/>
  <c r="D1181" i="1"/>
  <c r="E179" i="9"/>
  <c r="B179" i="9" s="1"/>
  <c r="D152" i="4"/>
  <c r="F202" i="4"/>
  <c r="C198" i="1"/>
  <c r="D430" i="4"/>
  <c r="G348" i="9"/>
  <c r="E348" i="9" s="1"/>
  <c r="F647" i="4"/>
  <c r="C641" i="1"/>
  <c r="D308" i="4"/>
  <c r="K1481" i="9"/>
  <c r="G344" i="9"/>
  <c r="E344" i="9" s="1"/>
  <c r="B344" i="9" s="1"/>
  <c r="C1621" i="1"/>
  <c r="I39" i="3"/>
  <c r="F134" i="4"/>
  <c r="C130" i="1"/>
  <c r="E422" i="4"/>
  <c r="F147" i="5"/>
  <c r="C1152" i="1"/>
  <c r="H19" i="9"/>
  <c r="E19" i="9" s="1"/>
  <c r="B19" i="9" s="1"/>
  <c r="H1093" i="1"/>
  <c r="G1093" i="1"/>
  <c r="B207" i="9"/>
  <c r="D141" i="6"/>
  <c r="F571" i="4"/>
  <c r="C565" i="1"/>
  <c r="F135" i="5"/>
  <c r="C1140" i="1"/>
  <c r="F584" i="4"/>
  <c r="C578" i="1"/>
  <c r="G401" i="1"/>
  <c r="H401" i="1"/>
  <c r="G343" i="9"/>
  <c r="E343" i="9" s="1"/>
  <c r="E360" i="4"/>
  <c r="F221" i="4"/>
  <c r="C217" i="1"/>
  <c r="F70" i="5"/>
  <c r="I1545" i="1"/>
  <c r="H1555" i="1" l="1"/>
  <c r="G1555" i="1"/>
  <c r="G346" i="9"/>
  <c r="E346" i="9" s="1"/>
  <c r="E345" i="9" s="1"/>
  <c r="I10" i="3" s="1"/>
  <c r="C1538" i="1"/>
  <c r="G1538" i="1" s="1"/>
  <c r="E418" i="4"/>
  <c r="D413" i="1" s="1"/>
  <c r="D355" i="1"/>
  <c r="H565" i="1"/>
  <c r="G565" i="1"/>
  <c r="H1152" i="1"/>
  <c r="G1152" i="1"/>
  <c r="E347" i="9"/>
  <c r="B348" i="9"/>
  <c r="D299" i="4"/>
  <c r="F152" i="4"/>
  <c r="H18" i="3"/>
  <c r="C148" i="1"/>
  <c r="H460" i="1"/>
  <c r="G460" i="1"/>
  <c r="G258" i="1"/>
  <c r="H258" i="1"/>
  <c r="F176" i="5"/>
  <c r="C1180" i="1"/>
  <c r="H530" i="1"/>
  <c r="G530" i="1"/>
  <c r="G299" i="9"/>
  <c r="C1011" i="1"/>
  <c r="D417" i="4"/>
  <c r="F308" i="4"/>
  <c r="C303" i="1"/>
  <c r="F430" i="4"/>
  <c r="D639" i="4"/>
  <c r="C424" i="1"/>
  <c r="H45" i="1"/>
  <c r="G45" i="1"/>
  <c r="H1181" i="1"/>
  <c r="G1181" i="1"/>
  <c r="H39" i="1"/>
  <c r="G39" i="1"/>
  <c r="E417" i="4"/>
  <c r="D412" i="1" s="1"/>
  <c r="B24" i="9"/>
  <c r="D640" i="4"/>
  <c r="F535" i="4"/>
  <c r="C529" i="1"/>
  <c r="H1431" i="1"/>
  <c r="G1431" i="1"/>
  <c r="H578" i="1"/>
  <c r="G578" i="1"/>
  <c r="E342" i="9"/>
  <c r="B343" i="9"/>
  <c r="G217" i="1"/>
  <c r="H217" i="1"/>
  <c r="H1140" i="1"/>
  <c r="G1140" i="1"/>
  <c r="F141" i="6"/>
  <c r="H31" i="3"/>
  <c r="C1537" i="1"/>
  <c r="E643" i="4"/>
  <c r="D417" i="1"/>
  <c r="H1621" i="1"/>
  <c r="G1621" i="1"/>
  <c r="H11" i="3"/>
  <c r="H641" i="1"/>
  <c r="G641" i="1"/>
  <c r="G198" i="1"/>
  <c r="H198" i="1"/>
  <c r="H1255" i="1"/>
  <c r="G1255" i="1"/>
  <c r="H316" i="1"/>
  <c r="G316" i="1"/>
  <c r="H1075" i="1"/>
  <c r="G1075" i="1"/>
  <c r="D418" i="4"/>
  <c r="F360" i="4"/>
  <c r="C355" i="1"/>
  <c r="H368" i="1"/>
  <c r="G368" i="1"/>
  <c r="H130" i="1"/>
  <c r="G130" i="1"/>
  <c r="I23" i="3"/>
  <c r="D1074" i="1"/>
  <c r="G1074" i="1" s="1"/>
  <c r="E6" i="5"/>
  <c r="E299" i="4"/>
  <c r="I18" i="3"/>
  <c r="D148" i="1"/>
  <c r="D300" i="4"/>
  <c r="D422" i="4"/>
  <c r="F6" i="4"/>
  <c r="H17" i="3"/>
  <c r="C2" i="1"/>
  <c r="G269" i="1"/>
  <c r="H269" i="1"/>
  <c r="F69" i="5"/>
  <c r="B346" i="9" l="1"/>
  <c r="H1538" i="1"/>
  <c r="H299" i="9"/>
  <c r="D1011" i="1"/>
  <c r="G1537" i="1"/>
  <c r="H1537" i="1"/>
  <c r="H1074" i="1"/>
  <c r="H529" i="1"/>
  <c r="G529" i="1"/>
  <c r="H424" i="1"/>
  <c r="G424" i="1"/>
  <c r="E299" i="9"/>
  <c r="G148" i="1"/>
  <c r="H148" i="1"/>
  <c r="F418" i="4"/>
  <c r="C413" i="1"/>
  <c r="H9" i="3"/>
  <c r="F639" i="4"/>
  <c r="C633" i="1"/>
  <c r="F417" i="4"/>
  <c r="C412" i="1"/>
  <c r="G306" i="9"/>
  <c r="E306" i="9" s="1"/>
  <c r="B306" i="9" s="1"/>
  <c r="F422" i="4"/>
  <c r="D643" i="4"/>
  <c r="C417" i="1"/>
  <c r="N3" i="9"/>
  <c r="I11" i="3"/>
  <c r="D637" i="1"/>
  <c r="F640" i="4"/>
  <c r="C634" i="1"/>
  <c r="H8" i="3"/>
  <c r="H1011" i="1"/>
  <c r="G1011" i="1"/>
  <c r="H1180" i="1"/>
  <c r="G1180" i="1"/>
  <c r="G2" i="1"/>
  <c r="H2" i="1"/>
  <c r="C296" i="1"/>
  <c r="E301" i="4"/>
  <c r="D297" i="1" s="1"/>
  <c r="E423" i="4"/>
  <c r="D295" i="1"/>
  <c r="E300" i="4"/>
  <c r="G355" i="1"/>
  <c r="H355" i="1"/>
  <c r="G303" i="1"/>
  <c r="H303" i="1"/>
  <c r="F6" i="5"/>
  <c r="D423" i="4"/>
  <c r="D301" i="4"/>
  <c r="F299" i="4"/>
  <c r="C295" i="1"/>
  <c r="K3" i="9" l="1"/>
  <c r="I9" i="3"/>
  <c r="D296" i="1"/>
  <c r="H296" i="1"/>
  <c r="H417" i="1"/>
  <c r="G417" i="1"/>
  <c r="F301" i="4"/>
  <c r="C297" i="1"/>
  <c r="F300" i="4"/>
  <c r="H412" i="1"/>
  <c r="G412" i="1"/>
  <c r="G20" i="9"/>
  <c r="D644" i="4"/>
  <c r="D425" i="4"/>
  <c r="F423" i="4"/>
  <c r="C418" i="1"/>
  <c r="H413" i="1"/>
  <c r="G413" i="1"/>
  <c r="B299" i="9"/>
  <c r="M3" i="9"/>
  <c r="F643" i="4"/>
  <c r="C637" i="1"/>
  <c r="E425" i="4"/>
  <c r="D420" i="1" s="1"/>
  <c r="E644" i="4"/>
  <c r="D418" i="1"/>
  <c r="H20" i="9"/>
  <c r="E424" i="4"/>
  <c r="D419" i="1" s="1"/>
  <c r="G634" i="1"/>
  <c r="H634" i="1"/>
  <c r="G295" i="1"/>
  <c r="H295" i="1"/>
  <c r="D424" i="4"/>
  <c r="G633" i="1"/>
  <c r="H633" i="1"/>
  <c r="G637" i="1" l="1"/>
  <c r="H637" i="1"/>
  <c r="D646" i="4"/>
  <c r="F644" i="4"/>
  <c r="C638" i="1"/>
  <c r="E20" i="9"/>
  <c r="B20" i="9" s="1"/>
  <c r="G297" i="1"/>
  <c r="H297" i="1"/>
  <c r="F425" i="4"/>
  <c r="C420" i="1"/>
  <c r="H334" i="9"/>
  <c r="G334" i="9"/>
  <c r="E334" i="9" s="1"/>
  <c r="H418" i="1"/>
  <c r="G418" i="1"/>
  <c r="F424" i="4"/>
  <c r="C419" i="1"/>
  <c r="E646" i="4"/>
  <c r="D638" i="1"/>
  <c r="E645" i="4"/>
  <c r="D645" i="4"/>
  <c r="G296" i="1"/>
  <c r="D649" i="4" l="1"/>
  <c r="F645" i="4"/>
  <c r="C639" i="1"/>
  <c r="H419" i="1"/>
  <c r="G419" i="1"/>
  <c r="F646" i="4"/>
  <c r="D650" i="4"/>
  <c r="C640" i="1"/>
  <c r="H420" i="1"/>
  <c r="G420" i="1"/>
  <c r="B334" i="9"/>
  <c r="E298" i="9"/>
  <c r="I8" i="3" s="1"/>
  <c r="E649" i="4"/>
  <c r="D639" i="1"/>
  <c r="E650" i="4"/>
  <c r="D640" i="1"/>
  <c r="H638" i="1"/>
  <c r="G638" i="1"/>
  <c r="H640" i="1" l="1"/>
  <c r="G640" i="1"/>
  <c r="F650" i="4"/>
  <c r="H20" i="3"/>
  <c r="C644" i="1"/>
  <c r="H639" i="1"/>
  <c r="G639" i="1"/>
  <c r="H7" i="3"/>
  <c r="I20" i="3"/>
  <c r="D644" i="1"/>
  <c r="I19" i="3"/>
  <c r="D643" i="1"/>
  <c r="F649" i="4"/>
  <c r="H19" i="3"/>
  <c r="C643" i="1"/>
  <c r="G297" i="9"/>
  <c r="E297" i="9" s="1"/>
  <c r="B297" i="9" s="1"/>
  <c r="J3" i="9" l="1"/>
  <c r="H643" i="1"/>
  <c r="G643" i="1"/>
  <c r="H644" i="1"/>
  <c r="G644" i="1"/>
  <c r="G295" i="9" l="1"/>
  <c r="H295" i="9"/>
  <c r="L293" i="9"/>
  <c r="F293" i="9" s="1"/>
  <c r="H18" i="9"/>
  <c r="G18" i="9"/>
  <c r="G22" i="9"/>
  <c r="M16" i="9"/>
  <c r="L15" i="9"/>
  <c r="L16" i="9"/>
  <c r="H15" i="9"/>
  <c r="G21" i="9"/>
  <c r="H17" i="9"/>
  <c r="G17" i="9"/>
  <c r="J9" i="9"/>
  <c r="K9" i="9"/>
  <c r="I13" i="9"/>
  <c r="J8" i="9"/>
  <c r="J11" i="9"/>
  <c r="I7" i="9"/>
  <c r="J6" i="9"/>
  <c r="K10" i="9"/>
  <c r="K12" i="9"/>
  <c r="J12" i="9"/>
  <c r="K7" i="9"/>
  <c r="K8" i="9"/>
  <c r="J7" i="9"/>
  <c r="M15" i="9"/>
  <c r="K11" i="9"/>
  <c r="I5" i="9"/>
  <c r="I8" i="9"/>
  <c r="J10" i="9"/>
  <c r="G16" i="9"/>
  <c r="H21" i="9"/>
  <c r="H16" i="9"/>
  <c r="I11" i="9"/>
  <c r="K5" i="9"/>
  <c r="G15" i="9"/>
  <c r="E15" i="9" s="1"/>
  <c r="I17" i="9"/>
  <c r="K6" i="9"/>
  <c r="J17" i="9"/>
  <c r="I9" i="9"/>
  <c r="I12" i="9"/>
  <c r="I6" i="9"/>
  <c r="J13" i="9"/>
  <c r="J5" i="9"/>
  <c r="K13" i="9"/>
  <c r="H22" i="9"/>
  <c r="E18" i="9" l="1"/>
  <c r="B18" i="9" s="1"/>
  <c r="E10" i="9"/>
  <c r="B10" i="9" s="1"/>
  <c r="E12" i="9"/>
  <c r="B12" i="9" s="1"/>
  <c r="E9" i="9"/>
  <c r="B9" i="9" s="1"/>
  <c r="E8" i="9"/>
  <c r="B8" i="9" s="1"/>
  <c r="E6" i="9"/>
  <c r="B6" i="9" s="1"/>
  <c r="E11" i="9"/>
  <c r="B11" i="9" s="1"/>
  <c r="F16" i="9"/>
  <c r="E16" i="9"/>
  <c r="E13" i="9"/>
  <c r="B13" i="9" s="1"/>
  <c r="F15" i="9"/>
  <c r="B15" i="9" s="1"/>
  <c r="E7" i="9"/>
  <c r="B7" i="9" s="1"/>
  <c r="E21" i="9"/>
  <c r="B21" i="9" s="1"/>
  <c r="B293" i="9"/>
  <c r="F23" i="9"/>
  <c r="E22" i="9"/>
  <c r="B22" i="9" s="1"/>
  <c r="E5" i="9"/>
  <c r="E17" i="9"/>
  <c r="B17" i="9" s="1"/>
  <c r="E295" i="9"/>
  <c r="B16" i="9" l="1"/>
  <c r="F14" i="9"/>
  <c r="F3" i="9" s="1"/>
  <c r="E4" i="9"/>
  <c r="B5" i="9"/>
  <c r="B295" i="9"/>
  <c r="E23" i="9"/>
  <c r="I7" i="3" s="1"/>
  <c r="E14" i="9"/>
  <c r="I13" i="3" s="1"/>
  <c r="E3" i="9" l="1"/>
</calcChain>
</file>

<file path=xl/sharedStrings.xml><?xml version="1.0" encoding="utf-8"?>
<sst xmlns="http://schemas.openxmlformats.org/spreadsheetml/2006/main" count="4733" uniqueCount="3656">
  <si>
    <t>Obveznik:</t>
  </si>
  <si>
    <t>40623 - HRVATSKI MEMORIJALNO-DOKUMENTACIJSKI CENTAR DOMOVINSKOGA RATA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</si>
  <si>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</si>
  <si>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</si>
  <si>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</si>
  <si>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</si>
  <si>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</si>
  <si>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</si>
  <si>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</si>
  <si>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</si>
  <si>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</si>
  <si>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</si>
  <si>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</si>
  <si>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</si>
  <si>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</si>
  <si>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</si>
  <si>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</si>
  <si>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</si>
  <si>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</si>
  <si>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</si>
  <si>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</si>
  <si>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</si>
  <si>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</si>
  <si>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</si>
  <si>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</si>
  <si>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</si>
  <si>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</si>
  <si>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</si>
  <si>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</si>
  <si>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</si>
  <si>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</si>
  <si>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</si>
  <si>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</si>
  <si>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</si>
  <si>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</si>
  <si>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</si>
  <si>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</si>
  <si>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</si>
  <si>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</si>
  <si>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</si>
  <si>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</si>
  <si>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</si>
  <si>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</si>
  <si>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</si>
  <si>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</si>
  <si>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</si>
  <si>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</si>
  <si>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</si>
  <si>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</si>
  <si>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</si>
  <si>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</si>
  <si>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</si>
  <si>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</si>
  <si>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</si>
  <si>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</si>
  <si>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</si>
  <si>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</si>
  <si>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</si>
  <si>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</si>
  <si>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</si>
  <si>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</si>
  <si>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</si>
  <si>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</si>
  <si>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</si>
  <si>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</si>
  <si>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</si>
  <si>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</si>
  <si>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</si>
  <si>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</si>
  <si>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</si>
  <si>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</si>
  <si>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</si>
  <si>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</si>
  <si>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</si>
  <si>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</si>
  <si>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</si>
  <si>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</si>
  <si>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</si>
  <si>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</si>
  <si>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</si>
  <si>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</si>
  <si>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</si>
  <si>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</si>
  <si>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</si>
  <si>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</si>
  <si>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</si>
  <si>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</si>
  <si>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</si>
  <si>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</si>
  <si>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</si>
  <si>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</si>
  <si>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</si>
  <si>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</si>
  <si>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</si>
  <si>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</si>
  <si>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</si>
  <si>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</si>
  <si>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</si>
  <si>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</si>
  <si>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</si>
  <si>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</si>
  <si>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</si>
  <si>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</si>
  <si>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</si>
  <si>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</si>
  <si>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</si>
  <si>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</si>
  <si>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</si>
  <si>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</si>
  <si>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</si>
  <si>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</si>
  <si>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</si>
  <si>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</si>
  <si>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</si>
  <si>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</si>
  <si>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</si>
  <si>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</si>
  <si>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</si>
  <si>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</si>
  <si>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</si>
  <si>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</si>
  <si>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</si>
  <si>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</si>
  <si>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</si>
  <si>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</si>
  <si>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</si>
  <si>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</si>
  <si>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</si>
  <si>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</si>
  <si>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</si>
  <si>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</si>
  <si>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</si>
  <si>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</si>
  <si>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</si>
  <si>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</si>
  <si>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</si>
  <si>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</si>
  <si>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</si>
  <si>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</si>
  <si>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</si>
  <si>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</si>
  <si>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</si>
  <si>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</si>
  <si>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</si>
  <si>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</si>
  <si>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</si>
  <si>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</si>
  <si>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</si>
  <si>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</si>
  <si>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</si>
  <si>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</si>
  <si>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</si>
  <si>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</si>
  <si>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</si>
  <si>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</si>
  <si>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</si>
  <si>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</si>
  <si>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</si>
  <si>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</si>
  <si>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</si>
  <si>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</si>
  <si>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</si>
  <si>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</si>
  <si>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</si>
  <si>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</si>
  <si>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</si>
  <si>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</si>
  <si>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</si>
  <si>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</si>
  <si>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</si>
  <si>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</si>
  <si>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</si>
  <si>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</si>
  <si>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</si>
  <si>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</si>
  <si>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</si>
  <si>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</si>
  <si>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</si>
  <si>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</si>
  <si>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</si>
  <si>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</si>
  <si>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</si>
  <si>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</si>
  <si>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</si>
  <si>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</si>
  <si>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</si>
  <si>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</si>
  <si>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</si>
  <si>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</si>
  <si>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</si>
  <si>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</si>
  <si>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</si>
  <si>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</si>
  <si>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</si>
  <si>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</si>
  <si>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</si>
  <si>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</si>
  <si>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</si>
  <si>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</si>
  <si>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</si>
  <si>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</si>
  <si>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</si>
  <si>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</si>
  <si>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</si>
  <si>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</si>
  <si>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</si>
  <si>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</si>
  <si>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</si>
  <si>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</si>
  <si>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</si>
  <si>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</si>
  <si>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</si>
  <si>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</si>
  <si>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</si>
  <si>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</si>
  <si>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</si>
  <si>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</si>
  <si>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</si>
  <si>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</si>
  <si>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</si>
  <si>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</si>
  <si>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</si>
  <si>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</si>
  <si>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</si>
  <si>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</si>
  <si>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</si>
  <si>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</si>
  <si>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</si>
  <si>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</si>
  <si>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</si>
  <si>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</si>
  <si>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</si>
  <si>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</si>
  <si>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</si>
  <si>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</si>
  <si>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</si>
  <si>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</si>
  <si>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</si>
  <si>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</si>
  <si>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</si>
  <si>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</si>
  <si>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</si>
  <si>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</si>
  <si>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</si>
  <si>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</si>
  <si>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</si>
  <si>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</si>
  <si>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</si>
  <si>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</si>
  <si>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</si>
  <si>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</si>
  <si>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</si>
  <si>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</si>
  <si>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</si>
  <si>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</si>
  <si>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</si>
  <si>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</si>
  <si>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</si>
  <si>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</si>
  <si>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</si>
  <si>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</si>
  <si>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</si>
  <si>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</si>
  <si>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</si>
  <si>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</si>
  <si>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</si>
  <si>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</si>
  <si>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</si>
  <si>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</si>
  <si>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</si>
  <si>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</si>
  <si>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</si>
  <si>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</si>
  <si>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</si>
  <si>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</si>
  <si>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</si>
  <si>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</si>
  <si>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</si>
  <si>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</si>
  <si>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</si>
  <si>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</si>
  <si>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</si>
  <si>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</si>
  <si>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</si>
  <si>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</si>
  <si>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</si>
  <si>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</si>
  <si>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</si>
  <si>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</si>
  <si>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</si>
  <si>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</si>
  <si>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</si>
  <si>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</si>
  <si>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</si>
  <si>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</si>
  <si>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</si>
  <si>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</si>
  <si>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</si>
  <si>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</si>
  <si>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</si>
  <si>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</si>
  <si>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</si>
  <si>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</si>
  <si>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</si>
  <si>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</si>
  <si>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</si>
  <si>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</si>
  <si>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</si>
  <si>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</si>
  <si>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</si>
  <si>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</si>
  <si>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</si>
  <si>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</si>
  <si>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</si>
  <si>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</si>
  <si>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</si>
  <si>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</si>
  <si>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</si>
  <si>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</si>
  <si>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</si>
  <si>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</si>
  <si>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</si>
  <si>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</si>
  <si>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</si>
  <si>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</si>
  <si>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</si>
  <si>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</si>
  <si>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</si>
  <si>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</si>
  <si>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</si>
  <si>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</si>
  <si>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</si>
  <si>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</si>
  <si>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</si>
  <si>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</si>
  <si>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</si>
  <si>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</si>
  <si>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</si>
  <si>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</si>
  <si>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</si>
  <si>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</si>
  <si>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</si>
  <si>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</si>
  <si>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</si>
  <si>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</si>
  <si>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</si>
  <si>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</si>
  <si>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</si>
  <si>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</si>
  <si>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</si>
  <si>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</si>
  <si>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</si>
  <si>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</si>
  <si>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</si>
  <si>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</si>
  <si>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</si>
  <si>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</si>
  <si>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</si>
  <si>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</si>
  <si>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</si>
  <si>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</si>
  <si>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</si>
  <si>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</si>
  <si>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</si>
  <si>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</si>
  <si>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</si>
  <si>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</si>
  <si>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</si>
  <si>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</si>
  <si>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</si>
  <si>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</si>
  <si>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</si>
  <si>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</si>
  <si>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</si>
  <si>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</si>
  <si>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</si>
  <si>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</si>
  <si>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</si>
  <si>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</si>
  <si>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</si>
  <si>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</si>
  <si>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</si>
  <si>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</si>
  <si>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</si>
  <si>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</si>
  <si>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</si>
  <si>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</si>
  <si>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</si>
  <si>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</si>
  <si>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</si>
  <si>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</si>
  <si>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</si>
  <si>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</si>
  <si>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</si>
  <si>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</si>
  <si>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</si>
  <si>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</si>
  <si>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</si>
  <si>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</si>
  <si>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</si>
  <si>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</si>
  <si>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</si>
  <si>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</si>
  <si>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</si>
  <si>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</si>
  <si>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</si>
  <si>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</si>
  <si>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</si>
  <si>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</si>
  <si>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</si>
  <si>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</si>
  <si>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</si>
  <si>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</si>
  <si>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</si>
  <si>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</si>
  <si>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</si>
  <si>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</si>
  <si>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</si>
  <si>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</si>
  <si>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</si>
  <si>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</si>
  <si>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</si>
  <si>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</si>
  <si>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</si>
  <si>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</si>
  <si>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</si>
  <si>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</si>
  <si>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</si>
  <si>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</si>
  <si>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</si>
  <si>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</si>
  <si>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</si>
  <si>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</si>
  <si>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</si>
  <si>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</si>
  <si>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</si>
  <si>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</si>
  <si>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</si>
  <si>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</si>
  <si>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</si>
  <si>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</si>
  <si>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</si>
  <si>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</si>
  <si>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</si>
  <si>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</si>
  <si>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</si>
  <si>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</si>
  <si>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</si>
  <si>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</si>
  <si>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</si>
  <si>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</si>
  <si>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</si>
  <si>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</si>
  <si>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</si>
  <si>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</si>
  <si>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</si>
  <si>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</si>
  <si>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</si>
  <si>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</si>
  <si>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</si>
  <si>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</si>
  <si>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</si>
  <si>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</si>
  <si>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</si>
  <si>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</si>
  <si>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</si>
  <si>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</si>
  <si>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</si>
  <si>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</si>
  <si>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</si>
  <si>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</si>
  <si>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</si>
  <si>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</si>
  <si>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</si>
  <si>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</si>
  <si>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</si>
  <si>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</si>
  <si>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</si>
  <si>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</si>
  <si>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</si>
  <si>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</si>
  <si>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</si>
  <si>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</si>
  <si>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</si>
  <si>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</si>
  <si>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</si>
  <si>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</si>
  <si>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</si>
  <si>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</si>
  <si>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</si>
  <si>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</si>
  <si>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</si>
  <si>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</si>
  <si>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</si>
  <si>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</si>
  <si>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</si>
  <si>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</si>
  <si>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</si>
  <si>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</si>
  <si>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</si>
  <si>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</si>
  <si>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</si>
  <si>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</si>
  <si>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</si>
  <si>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</si>
  <si>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</si>
  <si>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</si>
  <si>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</si>
  <si>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</si>
  <si>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</si>
  <si>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</si>
  <si>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</si>
  <si>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</si>
  <si>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</si>
  <si>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</si>
  <si>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</si>
  <si>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</si>
  <si>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</si>
  <si>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</si>
  <si>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</si>
  <si>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</si>
  <si>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</si>
  <si>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</si>
  <si>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</si>
  <si>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</si>
  <si>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</si>
  <si>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</si>
  <si>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</si>
  <si>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</si>
  <si>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</si>
  <si>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</si>
  <si>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</si>
  <si>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</si>
  <si>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</si>
  <si>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</si>
  <si>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</si>
  <si>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</si>
  <si>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</si>
  <si>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</si>
  <si>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</si>
  <si>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</si>
  <si>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</si>
  <si>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</si>
  <si>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</si>
  <si>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</si>
  <si>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</si>
  <si>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</si>
  <si>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</si>
  <si>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</si>
  <si>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</si>
  <si>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</si>
  <si>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</si>
  <si>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</si>
  <si>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</si>
  <si>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</si>
  <si>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</si>
  <si>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</si>
  <si>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</si>
  <si>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</si>
  <si>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</si>
  <si>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</si>
  <si>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</si>
  <si>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</si>
  <si>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</si>
  <si>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</si>
  <si>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</si>
  <si>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</si>
  <si>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</si>
  <si>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</si>
  <si>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</si>
  <si>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</si>
  <si>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</si>
  <si>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</si>
  <si>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</si>
  <si>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</si>
  <si>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</si>
  <si>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</si>
  <si>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</si>
  <si>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</si>
  <si>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</si>
  <si>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</si>
  <si>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</si>
  <si>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</si>
  <si>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</si>
  <si>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</si>
  <si>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</si>
  <si>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</si>
  <si>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</si>
  <si>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</si>
  <si>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</si>
  <si>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</si>
  <si>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</si>
  <si>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</si>
  <si>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</si>
  <si>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</si>
  <si>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</si>
  <si>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</si>
  <si>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</si>
  <si>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</si>
  <si>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</si>
  <si>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</si>
  <si>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</si>
  <si>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</si>
  <si>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</si>
  <si>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</si>
  <si>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</si>
  <si>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</si>
  <si>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</si>
  <si>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</si>
  <si>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</si>
  <si>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</si>
  <si>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</si>
  <si>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</si>
  <si>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</si>
  <si>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</si>
  <si>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</si>
  <si>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</si>
  <si>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</si>
  <si>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</si>
  <si>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</si>
  <si>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</si>
  <si>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</si>
  <si>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</si>
  <si>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</si>
  <si>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</si>
  <si>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</si>
  <si>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</si>
  <si>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</si>
  <si>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</si>
  <si>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</si>
  <si>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</si>
  <si>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</si>
  <si>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</si>
  <si>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</si>
  <si>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</si>
  <si>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</si>
  <si>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</si>
  <si>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</si>
  <si>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</si>
  <si>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</si>
  <si>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</si>
  <si>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</si>
  <si>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</si>
  <si>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</si>
  <si>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</si>
  <si>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</si>
  <si>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</si>
  <si>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</si>
  <si>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</si>
  <si>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</si>
  <si>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</si>
  <si>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</si>
  <si>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</si>
  <si>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</si>
  <si>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</si>
  <si>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</si>
  <si>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</si>
  <si>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</si>
  <si>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</si>
  <si>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</si>
  <si>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</si>
  <si>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</si>
  <si>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</si>
  <si>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</si>
  <si>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</si>
  <si>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</si>
  <si>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</si>
  <si>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</si>
  <si>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</si>
  <si>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</si>
  <si>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</si>
  <si>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</si>
  <si>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</si>
  <si>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</si>
  <si>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</si>
  <si>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</si>
  <si>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</si>
  <si>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</si>
  <si>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</si>
  <si>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</si>
  <si>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</si>
  <si>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</si>
  <si>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</si>
  <si>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</si>
  <si>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</si>
  <si>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</si>
  <si>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</si>
  <si>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</si>
  <si>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</si>
  <si>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</si>
  <si>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</si>
  <si>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</si>
  <si>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</si>
  <si>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</si>
  <si>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</si>
  <si>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</si>
  <si>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</si>
  <si>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</si>
  <si>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</si>
  <si>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</si>
  <si>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</si>
  <si>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</si>
  <si>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</si>
  <si>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</si>
  <si>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</si>
  <si>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</si>
  <si>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</si>
  <si>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</si>
  <si>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</si>
  <si>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</si>
  <si>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</si>
  <si>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</si>
  <si>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</si>
  <si>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</si>
  <si>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</si>
  <si>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</si>
  <si>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</si>
  <si>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</si>
  <si>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</si>
  <si>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</si>
  <si>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</si>
  <si>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</si>
  <si>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</si>
  <si>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</si>
  <si>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</si>
  <si>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</si>
  <si>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</si>
  <si>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</si>
  <si>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</si>
  <si>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</si>
  <si>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</si>
  <si>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</si>
  <si>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</si>
  <si>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</si>
  <si>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</si>
  <si>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</si>
  <si>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</si>
  <si>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</si>
  <si>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</si>
  <si>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</si>
  <si>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</si>
  <si>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</si>
  <si>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</si>
  <si>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</si>
  <si>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</si>
  <si>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</si>
  <si>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</si>
  <si>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</si>
  <si>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</si>
  <si>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</si>
  <si>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</si>
  <si>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</si>
  <si>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</si>
  <si>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</si>
  <si>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</si>
  <si>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</si>
  <si>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</si>
  <si>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</si>
  <si>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</si>
  <si>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</si>
  <si>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</si>
  <si>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</si>
  <si>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</si>
  <si>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</si>
  <si>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</si>
  <si>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</si>
  <si>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</si>
  <si>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</si>
  <si>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</si>
  <si>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</si>
  <si>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</si>
  <si>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</si>
  <si>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</si>
  <si>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</si>
  <si>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</si>
  <si>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</si>
  <si>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</si>
  <si>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</si>
  <si>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</si>
  <si>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</si>
  <si>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</si>
  <si>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</si>
  <si>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</si>
  <si>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</si>
  <si>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</si>
  <si>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</si>
  <si>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</si>
  <si>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</si>
  <si>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</si>
  <si>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</si>
  <si>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</si>
  <si>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</si>
  <si>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</si>
  <si>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</si>
  <si>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</si>
  <si>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</si>
  <si>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</si>
  <si>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</si>
  <si>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</si>
  <si>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</si>
  <si>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</si>
  <si>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</si>
  <si>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</si>
  <si>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</si>
  <si>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</si>
  <si>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</si>
  <si>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</si>
  <si>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</si>
  <si>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</si>
  <si>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</si>
  <si>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</si>
  <si>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</si>
  <si>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</si>
  <si>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</si>
  <si>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</si>
  <si>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</si>
  <si>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</si>
  <si>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</si>
  <si>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</si>
  <si>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</si>
  <si>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</si>
  <si>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</si>
  <si>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</si>
  <si>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</si>
  <si>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</si>
  <si>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</si>
  <si>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</si>
  <si>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</si>
  <si>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</si>
  <si>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</si>
  <si>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</si>
  <si>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</si>
  <si>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</si>
  <si>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</si>
  <si>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</si>
  <si>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</si>
  <si>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</si>
  <si>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</si>
  <si>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</si>
  <si>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</si>
  <si>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</si>
  <si>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</si>
  <si>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</si>
  <si>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</si>
  <si>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</si>
  <si>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</si>
  <si>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</si>
  <si>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</si>
  <si>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</si>
  <si>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</si>
  <si>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</si>
  <si>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</si>
  <si>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</si>
  <si>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</si>
  <si>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</si>
  <si>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</si>
  <si>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</si>
  <si>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</si>
  <si>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</si>
  <si>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</si>
  <si>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</si>
  <si>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</si>
  <si>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</si>
  <si>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</si>
  <si>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</si>
  <si>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</si>
  <si>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</si>
  <si>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</si>
  <si>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</si>
  <si>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</si>
  <si>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</si>
  <si>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</si>
  <si>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</si>
  <si>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</si>
  <si>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</si>
  <si>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</si>
  <si>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</si>
  <si>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</si>
  <si>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</si>
  <si>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</si>
  <si>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</si>
  <si>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</si>
  <si>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</si>
  <si>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</si>
  <si>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</si>
  <si>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</si>
  <si>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</si>
  <si>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</si>
  <si>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</si>
  <si>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</si>
  <si>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</si>
  <si>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</si>
  <si>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</si>
  <si>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</si>
  <si>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</si>
  <si>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</si>
  <si>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</si>
  <si>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</si>
  <si>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</si>
  <si>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</si>
  <si>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</si>
  <si>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</si>
  <si>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</si>
  <si>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</si>
  <si>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</si>
  <si>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</si>
  <si>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</si>
  <si>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</si>
  <si>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</si>
  <si>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</si>
  <si>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</si>
  <si>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</si>
  <si>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</si>
  <si>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</si>
  <si>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</si>
  <si>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</si>
  <si>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</si>
  <si>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</si>
  <si>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</si>
  <si>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</si>
  <si>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</si>
  <si>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</si>
  <si>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</si>
  <si>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</si>
  <si>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</si>
  <si>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</si>
  <si>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</si>
  <si>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</si>
  <si>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</si>
  <si>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</si>
  <si>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</si>
  <si>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</si>
  <si>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</si>
  <si>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</si>
  <si>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</si>
  <si>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</si>
  <si>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</si>
  <si>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</si>
  <si>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</si>
  <si>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</si>
  <si>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</si>
  <si>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</si>
  <si>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</si>
  <si>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</si>
  <si>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</si>
  <si>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</si>
  <si>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</si>
  <si>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</si>
  <si>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</si>
  <si>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</si>
  <si>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</si>
  <si>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</si>
  <si>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</si>
  <si>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</si>
  <si>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</si>
  <si>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</si>
  <si>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</si>
  <si>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</si>
  <si>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</si>
  <si>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</si>
  <si>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</si>
  <si>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</si>
  <si>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</si>
  <si>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</si>
  <si>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</si>
  <si>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</si>
  <si>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</si>
  <si>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</si>
  <si>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</si>
  <si>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</si>
  <si>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</si>
  <si>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</si>
  <si>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</si>
  <si>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</si>
  <si>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</si>
  <si>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</si>
  <si>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</si>
  <si>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</si>
  <si>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</si>
  <si>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</si>
  <si>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</si>
  <si>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</si>
  <si>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</si>
  <si>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</si>
  <si>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</si>
  <si>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</si>
  <si>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</si>
  <si>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</si>
  <si>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</si>
  <si>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</si>
  <si>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</si>
  <si>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</si>
  <si>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</si>
  <si>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</si>
  <si>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</si>
  <si>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</si>
  <si>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</si>
  <si>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</si>
  <si>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</si>
  <si>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</si>
  <si>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</si>
  <si>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</si>
  <si>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</si>
  <si>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</si>
  <si>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</si>
  <si>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</si>
  <si>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</si>
  <si>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</si>
  <si>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</si>
  <si>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</si>
  <si>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</si>
  <si>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</si>
  <si>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</si>
  <si>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</si>
  <si>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</si>
  <si>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</si>
  <si>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</si>
  <si>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</si>
  <si>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</si>
  <si>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</si>
  <si>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</si>
  <si>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</si>
  <si>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</si>
  <si>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</si>
  <si>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</si>
  <si>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</si>
  <si>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</si>
  <si>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</si>
  <si>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</si>
  <si>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</si>
  <si>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</si>
  <si>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</si>
  <si>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</si>
  <si>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</si>
  <si>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</si>
  <si>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</si>
  <si>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</si>
  <si>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</si>
  <si>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</si>
  <si>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</si>
  <si>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</si>
  <si>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</si>
  <si>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</si>
  <si>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</si>
  <si>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</si>
  <si>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</si>
  <si>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</si>
  <si>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</si>
  <si>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</si>
  <si>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</si>
  <si>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</si>
  <si>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</si>
  <si>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</si>
  <si>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</si>
  <si>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</si>
  <si>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</si>
  <si>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</si>
  <si>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</si>
  <si>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</si>
  <si>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</si>
  <si>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</si>
  <si>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</si>
  <si>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</si>
  <si>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</si>
  <si>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</si>
  <si>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</si>
  <si>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</si>
  <si>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</si>
  <si>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</si>
  <si>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</si>
  <si>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</si>
  <si>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</si>
  <si>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</si>
  <si>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</si>
  <si>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</si>
  <si>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</si>
  <si>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</si>
  <si>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</si>
  <si>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</si>
  <si>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</si>
  <si>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</si>
  <si>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</si>
  <si>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</si>
  <si>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</si>
  <si>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</si>
  <si>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</si>
  <si>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</si>
  <si>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</si>
  <si>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</si>
  <si>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</si>
  <si>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</si>
  <si>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</si>
  <si>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</si>
  <si>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</si>
  <si>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</si>
  <si>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</si>
  <si>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</si>
  <si>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</si>
  <si>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</si>
  <si>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</si>
  <si>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</si>
  <si>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</si>
  <si>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</si>
  <si>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</si>
  <si>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</si>
  <si>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</si>
  <si>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</si>
  <si>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</si>
  <si>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</si>
  <si>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</si>
  <si>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</si>
  <si>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</si>
  <si>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</si>
  <si>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</si>
  <si>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</si>
  <si>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</si>
  <si>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</si>
  <si>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</si>
  <si>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</si>
  <si>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</si>
  <si>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</si>
  <si>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</si>
  <si>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</si>
  <si>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</si>
  <si>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</si>
  <si>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</si>
  <si>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</si>
  <si>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</si>
  <si>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</si>
  <si>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</si>
  <si>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</si>
  <si>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</si>
  <si>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</si>
  <si>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</si>
  <si>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</si>
  <si>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</si>
  <si>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</si>
  <si>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</si>
  <si>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</si>
  <si>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</si>
  <si>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</si>
  <si>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</si>
  <si>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</si>
  <si>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</si>
  <si>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</si>
  <si>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</si>
  <si>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</si>
  <si>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</si>
  <si>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</si>
  <si>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</si>
  <si>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</si>
  <si>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</si>
  <si>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</si>
  <si>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</si>
  <si>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</si>
  <si>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</si>
  <si>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</si>
  <si>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</si>
  <si>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</si>
  <si>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</si>
  <si>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</si>
  <si>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</si>
  <si>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</si>
  <si>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</si>
  <si>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</si>
  <si>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</si>
  <si>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</si>
  <si>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</si>
  <si>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</si>
  <si>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</si>
  <si>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</si>
  <si>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</si>
  <si>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</si>
  <si>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</si>
  <si>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</si>
  <si>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</si>
  <si>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</si>
  <si>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</si>
  <si>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</si>
  <si>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</si>
  <si>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</si>
  <si>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</si>
  <si>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</si>
  <si>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</si>
  <si>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</si>
  <si>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</si>
  <si>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</si>
  <si>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</si>
  <si>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</si>
  <si>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</si>
  <si>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</si>
  <si>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</si>
  <si>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</si>
  <si>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</si>
  <si>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</si>
  <si>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</si>
  <si>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</si>
  <si>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</si>
  <si>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</si>
  <si>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</si>
  <si>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</si>
  <si>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</si>
  <si>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</si>
  <si>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</si>
  <si>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</si>
  <si>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</si>
  <si>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</si>
  <si>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</si>
  <si>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</si>
  <si>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</si>
  <si>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</si>
  <si>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</si>
  <si>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</si>
  <si>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</si>
  <si>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</si>
  <si>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</si>
  <si>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</si>
  <si>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</si>
  <si>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</si>
  <si>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</si>
  <si>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</si>
  <si>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</si>
  <si>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</si>
  <si>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</si>
  <si>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</si>
  <si>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</si>
  <si>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</si>
  <si>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</si>
  <si>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</si>
  <si>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</si>
  <si>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</si>
  <si>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</si>
  <si>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</si>
  <si>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</si>
  <si>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</si>
  <si>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</si>
  <si>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</si>
  <si>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</si>
  <si>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</si>
  <si>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</si>
  <si>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</si>
  <si>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</si>
  <si>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</si>
  <si>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</si>
  <si>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</si>
  <si>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</si>
  <si>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</si>
  <si>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</si>
  <si>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</si>
  <si>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</si>
  <si>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</si>
  <si>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</si>
  <si>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</si>
  <si>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</si>
  <si>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</si>
  <si>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</si>
  <si>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</si>
  <si>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</si>
  <si>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</si>
  <si>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</si>
  <si>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</si>
  <si>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</si>
  <si>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</si>
  <si>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</si>
  <si>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</si>
  <si>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</si>
  <si>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</si>
  <si>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</si>
  <si>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</si>
  <si>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</si>
  <si>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</si>
  <si>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</si>
  <si>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</si>
  <si>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</si>
  <si>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</si>
  <si>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</si>
  <si>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</si>
  <si>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</si>
  <si>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</si>
  <si>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</si>
  <si>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</si>
  <si>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</si>
  <si>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</si>
  <si>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</si>
  <si>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</si>
  <si>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</si>
  <si>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</si>
  <si>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</si>
  <si>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</si>
  <si>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</si>
  <si>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</si>
  <si>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</si>
  <si>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</si>
  <si>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</si>
  <si>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</si>
  <si>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</si>
  <si>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</si>
  <si>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</si>
  <si>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</si>
  <si>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</si>
  <si>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</si>
  <si>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</si>
  <si>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</si>
  <si>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</si>
  <si>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</si>
  <si>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</si>
  <si>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</si>
  <si>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</si>
  <si>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</si>
  <si>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</si>
  <si>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</si>
  <si>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</si>
  <si>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</si>
  <si>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</si>
  <si>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</si>
  <si>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</si>
  <si>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</si>
  <si>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</si>
  <si>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</si>
  <si>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</si>
  <si>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</si>
  <si>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</si>
  <si>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</si>
  <si>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</si>
  <si>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</si>
  <si>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</si>
  <si>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</si>
  <si>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</si>
  <si>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</si>
  <si>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</si>
  <si>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</si>
  <si>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</si>
  <si>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</si>
  <si>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</si>
  <si>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</si>
  <si>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</si>
  <si>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</si>
  <si>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</si>
  <si>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</si>
  <si>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</si>
  <si>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</si>
  <si>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</si>
  <si>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</si>
  <si>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</si>
  <si>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</si>
  <si>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</si>
  <si>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</si>
  <si>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</si>
  <si>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</si>
  <si>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</si>
  <si>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</si>
  <si>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</si>
  <si>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</si>
  <si>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</si>
  <si>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</si>
  <si>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</si>
  <si>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</si>
  <si>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</si>
  <si>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</si>
  <si>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</si>
  <si>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</si>
  <si>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</si>
  <si>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</si>
  <si>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</si>
  <si>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</si>
  <si>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</si>
  <si>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</si>
  <si>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</si>
  <si>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</si>
  <si>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</si>
  <si>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</si>
  <si>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</si>
  <si>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</si>
  <si>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</si>
  <si>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</si>
  <si>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</si>
  <si>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</si>
  <si>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</si>
  <si>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</si>
  <si>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</si>
  <si>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</si>
  <si>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</si>
  <si>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</si>
  <si>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</si>
  <si>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</si>
  <si>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</si>
  <si>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</si>
  <si>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</si>
  <si>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</si>
  <si>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</si>
  <si>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</si>
  <si>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</si>
  <si>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</si>
  <si>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</si>
  <si>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</si>
  <si>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</si>
  <si>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</si>
  <si>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</si>
  <si>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</si>
  <si>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</si>
  <si>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</si>
  <si>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</si>
  <si>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</si>
  <si>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</si>
  <si>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</si>
  <si>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</si>
  <si>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</si>
  <si>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</si>
  <si>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</si>
  <si>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</si>
  <si>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</si>
  <si>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</si>
  <si>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</si>
  <si>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</si>
  <si>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</si>
  <si>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</si>
  <si>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</si>
  <si>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</si>
  <si>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</si>
  <si>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</si>
  <si>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</si>
  <si>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</si>
  <si>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</si>
  <si>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</si>
  <si>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</si>
  <si>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</si>
  <si>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</si>
  <si>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</si>
  <si>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</si>
  <si>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</si>
  <si>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</si>
  <si>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</si>
  <si>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</si>
  <si>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</si>
  <si>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</si>
  <si>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</si>
  <si>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</si>
  <si>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</si>
  <si>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</si>
  <si>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</si>
  <si>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</si>
  <si>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</si>
  <si>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</si>
  <si>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</si>
  <si>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</si>
  <si>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</si>
  <si>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</si>
  <si>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</si>
  <si>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</si>
  <si>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</si>
  <si>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</si>
  <si>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</si>
  <si>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</si>
  <si>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</si>
  <si>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</si>
  <si>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</si>
  <si>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</si>
  <si>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</si>
  <si>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</si>
  <si>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</si>
  <si>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</si>
  <si>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</si>
  <si>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</si>
  <si>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</si>
  <si>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</si>
  <si>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</si>
  <si>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</si>
  <si>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</si>
  <si>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</si>
  <si>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</si>
  <si>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</si>
  <si>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</si>
  <si>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</si>
  <si>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</si>
  <si>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</si>
  <si>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</si>
  <si>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</si>
  <si>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</si>
  <si>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</si>
  <si>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</si>
  <si>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</si>
  <si>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</si>
  <si>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</si>
  <si>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</si>
  <si>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</si>
  <si>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</si>
  <si>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</si>
  <si>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</si>
  <si>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</si>
  <si>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</si>
  <si>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</si>
  <si>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</si>
  <si>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</si>
  <si>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</si>
  <si>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</si>
  <si>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</si>
  <si>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</si>
  <si>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</si>
  <si>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</si>
  <si>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</si>
  <si>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</si>
  <si>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</si>
  <si>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</si>
  <si>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</si>
  <si>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</si>
  <si>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</si>
  <si>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</si>
  <si>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</si>
  <si>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</si>
  <si>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</si>
  <si>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</si>
  <si>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</si>
  <si>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</si>
  <si>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</si>
  <si>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</si>
  <si>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</si>
  <si>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</si>
  <si>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</si>
  <si>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</si>
  <si>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</si>
  <si>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</si>
  <si>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</si>
  <si>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</si>
  <si>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</si>
  <si>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</si>
  <si>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</si>
  <si>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</si>
  <si>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</si>
  <si>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</si>
  <si>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</si>
  <si>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</si>
  <si>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</si>
  <si>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</si>
  <si>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</si>
  <si>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</si>
  <si>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</si>
  <si>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</si>
  <si>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</si>
  <si>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</si>
  <si>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</si>
  <si>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</si>
  <si>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</si>
  <si>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</si>
  <si>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</si>
  <si>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</si>
  <si>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</si>
  <si>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</si>
  <si>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</si>
  <si>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</si>
  <si>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</si>
  <si>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</si>
  <si>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</si>
  <si>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</si>
  <si>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</si>
  <si>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</si>
  <si>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</si>
  <si>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</si>
  <si>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</si>
  <si>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</si>
  <si>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</si>
  <si>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</si>
  <si>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</si>
  <si>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</si>
  <si>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</si>
  <si>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</si>
  <si>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</si>
  <si>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</si>
  <si>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</si>
  <si>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</si>
  <si>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</si>
  <si>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</si>
  <si>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</si>
  <si>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</si>
  <si>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</si>
  <si>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</si>
  <si>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</si>
  <si>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</si>
  <si>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</si>
  <si>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</si>
  <si>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</si>
  <si>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</si>
  <si>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</si>
  <si>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</si>
  <si>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</si>
  <si>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</si>
  <si>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</si>
  <si>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</si>
  <si>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</si>
  <si>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</si>
  <si>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</si>
  <si>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</si>
  <si>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</si>
  <si>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</si>
  <si>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</si>
  <si>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</si>
  <si>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</si>
  <si>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</si>
  <si>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</si>
  <si>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</si>
  <si>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</si>
  <si>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</si>
  <si>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</si>
  <si>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</si>
  <si>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</si>
  <si>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</si>
  <si>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</si>
  <si>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</si>
  <si>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</si>
  <si>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</si>
  <si>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</si>
  <si>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</si>
  <si>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</si>
  <si>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</si>
  <si>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</si>
  <si>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</si>
  <si>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</si>
  <si>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</si>
  <si>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</si>
  <si>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</si>
  <si>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</si>
  <si>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</si>
  <si>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</si>
  <si>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</si>
  <si>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</si>
  <si>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</si>
  <si>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</si>
  <si>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</si>
  <si>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</si>
  <si>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</si>
  <si>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</si>
  <si>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</si>
  <si>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</si>
  <si>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</si>
  <si>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</si>
  <si>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</si>
  <si>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</si>
  <si>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</si>
  <si>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</si>
  <si>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</si>
  <si>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</si>
  <si>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</si>
  <si>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</si>
  <si>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</si>
  <si>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</si>
  <si>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</si>
  <si>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</si>
  <si>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</si>
  <si>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</si>
  <si>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</si>
  <si>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</si>
  <si>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</si>
  <si>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</si>
  <si>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</si>
  <si>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</si>
  <si>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</si>
  <si>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</si>
  <si>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</si>
  <si>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</si>
  <si>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</si>
  <si>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</si>
  <si>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</si>
  <si>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</si>
  <si>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</si>
  <si>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</si>
  <si>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</si>
  <si>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</si>
  <si>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</si>
  <si>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</si>
  <si>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</si>
  <si>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</si>
  <si>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</si>
  <si>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</si>
  <si>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</si>
  <si>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</si>
  <si>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</si>
  <si>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</si>
  <si>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</si>
  <si>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</si>
  <si>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</si>
  <si>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</si>
  <si>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</si>
  <si>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</si>
  <si>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</si>
  <si>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</si>
  <si>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</si>
  <si>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</si>
  <si>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</si>
  <si>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</si>
  <si>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</si>
  <si>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</si>
  <si>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</si>
  <si>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</si>
  <si>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</si>
  <si>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</si>
  <si>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</si>
  <si>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</si>
  <si>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</si>
  <si>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</si>
  <si>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</si>
  <si>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</si>
  <si>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</si>
  <si>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</si>
  <si>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</si>
  <si>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</si>
  <si>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</si>
  <si>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</si>
  <si>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</si>
  <si>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</si>
  <si>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</si>
  <si>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</si>
  <si>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</si>
  <si>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</si>
  <si>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</si>
  <si>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</si>
  <si>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</si>
  <si>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</si>
  <si>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</si>
  <si>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</si>
  <si>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</si>
  <si>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</si>
  <si>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</si>
  <si>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</si>
  <si>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</si>
  <si>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</si>
  <si>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</si>
  <si>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</si>
  <si>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</si>
  <si>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</si>
  <si>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</si>
  <si>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</si>
  <si>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</si>
  <si>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</si>
  <si>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</si>
  <si>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</si>
  <si>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</si>
  <si>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</si>
  <si>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</si>
  <si>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</si>
  <si>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</si>
  <si>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</si>
  <si>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</si>
  <si>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</si>
  <si>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</si>
  <si>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</si>
  <si>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</si>
  <si>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</si>
  <si>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</si>
  <si>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</si>
  <si>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</si>
  <si>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</si>
  <si>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</si>
  <si>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</si>
  <si>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</si>
  <si>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</si>
  <si>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</si>
  <si>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</si>
  <si>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</si>
  <si>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</si>
  <si>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</si>
  <si>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</si>
  <si>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</si>
  <si>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</si>
  <si>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</si>
  <si>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</si>
  <si>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</si>
  <si>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</si>
  <si>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</si>
  <si>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</si>
  <si>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</si>
  <si>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</si>
  <si>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</si>
  <si>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</si>
  <si>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</si>
  <si>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</si>
  <si>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</si>
  <si>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</si>
  <si>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</si>
  <si>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</si>
  <si>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</si>
  <si>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</si>
  <si>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</si>
  <si>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</si>
  <si>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</si>
  <si>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</si>
  <si>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</si>
  <si>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</si>
  <si>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</si>
  <si>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</si>
  <si>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</si>
  <si>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</si>
  <si>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</si>
  <si>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</si>
  <si>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</si>
  <si>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</si>
  <si>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</si>
  <si>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</si>
  <si>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</si>
  <si>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</si>
  <si>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</si>
  <si>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</si>
  <si>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</si>
  <si>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</si>
  <si>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</si>
  <si>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</si>
  <si>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</si>
  <si>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</si>
  <si>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</si>
  <si>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</si>
  <si>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</si>
  <si>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</si>
  <si>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</si>
  <si>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</si>
  <si>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</si>
  <si>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</si>
  <si>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</si>
  <si>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</si>
  <si>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</si>
  <si>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</si>
  <si>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</si>
  <si>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</si>
  <si>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</si>
  <si>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</si>
  <si>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</si>
  <si>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</si>
  <si>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</si>
  <si>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</si>
  <si>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</si>
  <si>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</si>
  <si>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</si>
  <si>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</si>
  <si>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</si>
  <si>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</si>
  <si>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</si>
  <si>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</si>
  <si>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</si>
  <si>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</si>
  <si>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</si>
  <si>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</si>
  <si>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</si>
  <si>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</si>
  <si>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</si>
  <si>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</si>
  <si>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</si>
  <si>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</si>
  <si>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</si>
  <si>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</si>
  <si>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</si>
  <si>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</si>
  <si>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</si>
  <si>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</si>
  <si>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</si>
  <si>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</si>
  <si>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</si>
  <si>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</si>
  <si>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</si>
  <si>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</si>
  <si>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</si>
  <si>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</si>
  <si>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</si>
  <si>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</si>
  <si>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</si>
  <si>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</si>
  <si>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</si>
  <si>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</si>
  <si>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</si>
  <si>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</si>
  <si>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</si>
  <si>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</si>
  <si>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</si>
  <si>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</si>
  <si>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</si>
  <si>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</si>
  <si>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</si>
  <si>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</si>
  <si>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</si>
  <si>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</si>
  <si>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</si>
  <si>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</si>
  <si>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</si>
  <si>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</si>
  <si>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</si>
  <si>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</si>
  <si>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</si>
  <si>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</si>
  <si>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</si>
  <si>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</si>
  <si>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</si>
  <si>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</si>
  <si>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</si>
  <si>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</si>
  <si>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</si>
  <si>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</si>
  <si>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</si>
  <si>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</si>
  <si>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</si>
  <si>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</si>
  <si>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</si>
  <si>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</si>
  <si>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</si>
  <si>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</si>
  <si>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</si>
  <si>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</si>
  <si>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</si>
  <si>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</si>
  <si>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</si>
  <si>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</si>
  <si>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</si>
  <si>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</si>
  <si>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</si>
  <si>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</si>
  <si>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</si>
  <si>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</si>
  <si>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</si>
  <si>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</si>
  <si>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</si>
  <si>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</si>
  <si>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</si>
  <si>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</si>
  <si>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</si>
  <si>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</si>
  <si>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</si>
  <si>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</si>
  <si>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</si>
  <si>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</si>
  <si>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</si>
  <si>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</si>
  <si>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</si>
  <si>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</si>
  <si>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</si>
  <si>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</si>
  <si>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</si>
  <si>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</si>
  <si>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</si>
  <si>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</si>
  <si>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</si>
  <si>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</si>
  <si>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</si>
  <si>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</si>
  <si>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</si>
  <si>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</si>
  <si>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</si>
  <si>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</si>
  <si>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</si>
  <si>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</si>
  <si>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</si>
  <si>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</si>
  <si>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</si>
  <si>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</si>
  <si>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</si>
  <si>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</si>
  <si>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</si>
  <si>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</si>
  <si>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</si>
  <si>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</si>
  <si>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</si>
  <si>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</si>
  <si>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</si>
  <si>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</si>
  <si>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</si>
  <si>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</si>
  <si>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</si>
  <si>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</si>
  <si>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</si>
  <si>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</si>
  <si>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</si>
  <si>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</si>
  <si>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</si>
  <si>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</si>
  <si>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</si>
  <si>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</si>
  <si>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</si>
  <si>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</si>
  <si>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</si>
  <si>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</si>
  <si>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</si>
  <si>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</si>
  <si>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</si>
  <si>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</si>
  <si>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</si>
  <si>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HRVATSKI MEMORIJALNO-DOKUMENTACIJSKI CENTAR DOMOVINSKOGA RATA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</si>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</sst>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5961485641044"/>
        <bgColor rgb="FFC0C0C0"/>
      </patternFill>
    </fill>
    <fill>
      <patternFill patternType="solid">
        <fgColor theme="0"/>
        <bgColor auto="1"/>
      </patternFill>
    </fill>
    <fill>
      <patternFill patternType="solid">
        <fgColor theme="4" tint="0.79985961485641044"/>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2">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4" xfId="0" applyNumberFormat="1" applyFont="1" applyFill="1" applyBorder="1" applyAlignment="1" applyProtection="1">
      <alignment horizontal="right" vertical="center" shrinkToFit="1"/>
      <protection locked="0"/>
    </xf>
    <xf numFmtId="4" fontId="36" fillId="0" borderId="24" xfId="0" applyNumberFormat="1" applyFont="1" applyFill="1" applyBorder="1" applyAlignment="1" applyProtection="1">
      <alignment horizontal="right" vertical="center" shrinkToFit="1"/>
      <protection locked="0"/>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0"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15" fillId="0" borderId="20" xfId="0" applyNumberFormat="1" applyFont="1" applyFill="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864797.48</v>
      </c>
      <c r="D2" s="7">
        <f>'PR-RAS'!E6</f>
        <v>932432.04</v>
      </c>
      <c r="E2" s="7">
        <v>0</v>
      </c>
      <c r="F2" s="7">
        <v>0</v>
      </c>
      <c r="G2" s="8">
        <f t="shared" ref="G2:G65" si="0">(B2/1000)*(C2*1+D2*2)</f>
        <v>2729.66156</v>
      </c>
      <c r="H2" s="8">
        <f t="shared" ref="H2:H65" si="1">ABS(C2-ROUND(C2,0))+ABS(D2-ROUND(D2,0))</f>
        <v>0.52000000001862645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26796.639999999999</v>
      </c>
      <c r="D45" s="2">
        <f>'PR-RAS'!E49</f>
        <v>3590.4</v>
      </c>
      <c r="E45" s="2">
        <v>0</v>
      </c>
      <c r="F45" s="2">
        <v>0</v>
      </c>
      <c r="G45" s="3">
        <f t="shared" si="0"/>
        <v>1495.0073600000001</v>
      </c>
      <c r="H45" s="3">
        <f t="shared" si="1"/>
        <v>0.76000000000067303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24296.639999999999</v>
      </c>
      <c r="D57" s="2">
        <f>'PR-RAS'!E61</f>
        <v>0</v>
      </c>
      <c r="E57" s="2">
        <v>0</v>
      </c>
      <c r="F57" s="2">
        <v>0</v>
      </c>
      <c r="G57" s="3">
        <f t="shared" si="0"/>
        <v>1360.61184</v>
      </c>
      <c r="H57" s="3">
        <f t="shared" si="1"/>
        <v>0.36000000000058208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24296.639999999999</v>
      </c>
      <c r="D58" s="2">
        <f>'PR-RAS'!E62</f>
        <v>0</v>
      </c>
      <c r="E58" s="2">
        <v>0</v>
      </c>
      <c r="F58" s="2">
        <v>0</v>
      </c>
      <c r="G58" s="3">
        <f t="shared" si="0"/>
        <v>1384.9084800000001</v>
      </c>
      <c r="H58" s="3">
        <f t="shared" si="1"/>
        <v>0.36000000000058208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2500</v>
      </c>
      <c r="D73" s="2">
        <f>'PR-RAS'!E77</f>
        <v>3590.4</v>
      </c>
      <c r="E73" s="2">
        <v>0</v>
      </c>
      <c r="F73" s="2">
        <v>0</v>
      </c>
      <c r="G73" s="3">
        <f t="shared" si="2"/>
        <v>697.0175999999999</v>
      </c>
      <c r="H73" s="3">
        <f t="shared" si="3"/>
        <v>0.40000000000009095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2500</v>
      </c>
      <c r="D74" s="2">
        <f>'PR-RAS'!E78</f>
        <v>3590.4</v>
      </c>
      <c r="E74" s="2">
        <v>0</v>
      </c>
      <c r="F74" s="2">
        <v>0</v>
      </c>
      <c r="G74" s="3">
        <f t="shared" si="2"/>
        <v>706.69839999999988</v>
      </c>
      <c r="H74" s="3">
        <f t="shared" si="3"/>
        <v>0.40000000000009095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9.4499999999999993</v>
      </c>
      <c r="D78" s="2">
        <f>'PR-RAS'!E82</f>
        <v>10.029999999999999</v>
      </c>
      <c r="E78" s="2">
        <v>0</v>
      </c>
      <c r="F78" s="2">
        <v>0</v>
      </c>
      <c r="G78" s="3">
        <f t="shared" si="2"/>
        <v>2.2722699999999998</v>
      </c>
      <c r="H78" s="3">
        <f t="shared" si="3"/>
        <v>0.47999999999999865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9.4499999999999993</v>
      </c>
      <c r="D79" s="2">
        <f>'PR-RAS'!E83</f>
        <v>10.029999999999999</v>
      </c>
      <c r="E79" s="2">
        <v>0</v>
      </c>
      <c r="F79" s="2">
        <v>0</v>
      </c>
      <c r="G79" s="3">
        <f t="shared" si="2"/>
        <v>2.3017799999999999</v>
      </c>
      <c r="H79" s="3">
        <f t="shared" si="3"/>
        <v>0.47999999999999865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9.4499999999999993</v>
      </c>
      <c r="D81" s="2">
        <f>'PR-RAS'!E85</f>
        <v>10.029999999999999</v>
      </c>
      <c r="E81" s="2">
        <v>0</v>
      </c>
      <c r="F81" s="2">
        <v>0</v>
      </c>
      <c r="G81" s="3">
        <f t="shared" si="2"/>
        <v>2.3607999999999998</v>
      </c>
      <c r="H81" s="3">
        <f t="shared" si="3"/>
        <v>0.47999999999999865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13825.17</v>
      </c>
      <c r="D121" s="2">
        <f>'PR-RAS'!E125</f>
        <v>13753.8</v>
      </c>
      <c r="E121" s="2">
        <v>0</v>
      </c>
      <c r="F121" s="2">
        <v>0</v>
      </c>
      <c r="G121" s="3">
        <f t="shared" si="2"/>
        <v>4959.9323999999997</v>
      </c>
      <c r="H121" s="3">
        <f t="shared" si="3"/>
        <v>0.37000000000080036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8819.17</v>
      </c>
      <c r="D122" s="2">
        <f>'PR-RAS'!E126</f>
        <v>12112.8</v>
      </c>
      <c r="E122" s="2">
        <v>0</v>
      </c>
      <c r="F122" s="2">
        <v>0</v>
      </c>
      <c r="G122" s="3">
        <f t="shared" si="2"/>
        <v>3998.4171699999997</v>
      </c>
      <c r="H122" s="3">
        <f t="shared" si="3"/>
        <v>0.37000000000080036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8819.17</v>
      </c>
      <c r="D123" s="2">
        <f>'PR-RAS'!E127</f>
        <v>12112.8</v>
      </c>
      <c r="E123" s="2">
        <v>0</v>
      </c>
      <c r="F123" s="2">
        <v>0</v>
      </c>
      <c r="G123" s="3">
        <f t="shared" si="2"/>
        <v>4031.4619399999997</v>
      </c>
      <c r="H123" s="3">
        <f t="shared" si="3"/>
        <v>0.37000000000080036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5006</v>
      </c>
      <c r="D125" s="2">
        <f>'PR-RAS'!E129</f>
        <v>1641</v>
      </c>
      <c r="E125" s="2">
        <v>0</v>
      </c>
      <c r="F125" s="2">
        <v>0</v>
      </c>
      <c r="G125" s="3">
        <f t="shared" si="2"/>
        <v>1027.712</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4500</v>
      </c>
      <c r="D126" s="2">
        <f>'PR-RAS'!E130</f>
        <v>0</v>
      </c>
      <c r="E126" s="2">
        <v>0</v>
      </c>
      <c r="F126" s="2">
        <v>0</v>
      </c>
      <c r="G126" s="3">
        <f t="shared" si="2"/>
        <v>562.5</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506</v>
      </c>
      <c r="D127" s="2">
        <f>'PR-RAS'!E131</f>
        <v>1641</v>
      </c>
      <c r="E127" s="2">
        <v>0</v>
      </c>
      <c r="F127" s="2">
        <v>0</v>
      </c>
      <c r="G127" s="3">
        <f t="shared" si="2"/>
        <v>477.28800000000001</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824166.22</v>
      </c>
      <c r="D130" s="2">
        <f>'PR-RAS'!E134</f>
        <v>915077.81</v>
      </c>
      <c r="E130" s="2">
        <v>0</v>
      </c>
      <c r="F130" s="2">
        <v>0</v>
      </c>
      <c r="G130" s="3">
        <f t="shared" ref="G130:G193" si="4">(B130/1000)*(C130*1+D130*2)</f>
        <v>342407.51736</v>
      </c>
      <c r="H130" s="3">
        <f t="shared" ref="H130:H193" si="5">ABS(C130-ROUND(C130,0))+ABS(D130-ROUND(D130,0))</f>
        <v>0.40999999991618097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824166.22</v>
      </c>
      <c r="D131" s="2">
        <f>'PR-RAS'!E135</f>
        <v>915077.81</v>
      </c>
      <c r="E131" s="2">
        <v>0</v>
      </c>
      <c r="F131" s="2">
        <v>0</v>
      </c>
      <c r="G131" s="3">
        <f t="shared" si="4"/>
        <v>345061.83919999999</v>
      </c>
      <c r="H131" s="3">
        <f t="shared" si="5"/>
        <v>0.40999999991618097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812585.26</v>
      </c>
      <c r="D132" s="2">
        <f>'PR-RAS'!E136</f>
        <v>899387.81</v>
      </c>
      <c r="E132" s="2">
        <v>0</v>
      </c>
      <c r="F132" s="2">
        <v>0</v>
      </c>
      <c r="G132" s="3">
        <f t="shared" si="4"/>
        <v>342088.27528</v>
      </c>
      <c r="H132" s="3">
        <f t="shared" si="5"/>
        <v>0.44999999995343387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11580.96</v>
      </c>
      <c r="D133" s="2">
        <f>'PR-RAS'!E137</f>
        <v>15690</v>
      </c>
      <c r="E133" s="2">
        <v>0</v>
      </c>
      <c r="F133" s="2">
        <v>0</v>
      </c>
      <c r="G133" s="3">
        <f t="shared" si="4"/>
        <v>5670.8467200000005</v>
      </c>
      <c r="H133" s="3">
        <f t="shared" si="5"/>
        <v>4.0000000000873115E-2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839409.37999999989</v>
      </c>
      <c r="D148" s="2">
        <f>'PR-RAS'!E152</f>
        <v>993646.81</v>
      </c>
      <c r="E148" s="2">
        <v>0</v>
      </c>
      <c r="F148" s="2">
        <v>0</v>
      </c>
      <c r="G148" s="3">
        <f t="shared" si="4"/>
        <v>415525.34099999996</v>
      </c>
      <c r="H148" s="3">
        <f t="shared" si="5"/>
        <v>0.56999999983236194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717387.86999999988</v>
      </c>
      <c r="D149" s="2">
        <f>'PR-RAS'!E153</f>
        <v>854740.8</v>
      </c>
      <c r="E149" s="2">
        <v>0</v>
      </c>
      <c r="F149" s="2">
        <v>0</v>
      </c>
      <c r="G149" s="3">
        <f t="shared" si="4"/>
        <v>359176.68155999994</v>
      </c>
      <c r="H149" s="3">
        <f t="shared" si="5"/>
        <v>0.33000000007450581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599933.39999999991</v>
      </c>
      <c r="D150" s="2">
        <f>'PR-RAS'!E154</f>
        <v>714411.77</v>
      </c>
      <c r="E150" s="2">
        <v>0</v>
      </c>
      <c r="F150" s="2">
        <v>0</v>
      </c>
      <c r="G150" s="3">
        <f t="shared" si="4"/>
        <v>302284.78405999998</v>
      </c>
      <c r="H150" s="3">
        <f t="shared" si="5"/>
        <v>0.62999999988824129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599885.44999999995</v>
      </c>
      <c r="D151" s="2">
        <f>'PR-RAS'!E155</f>
        <v>714411.77</v>
      </c>
      <c r="E151" s="2">
        <v>0</v>
      </c>
      <c r="F151" s="2">
        <v>0</v>
      </c>
      <c r="G151" s="3">
        <f t="shared" si="4"/>
        <v>304306.34849999996</v>
      </c>
      <c r="H151" s="3">
        <f t="shared" si="5"/>
        <v>0.67999999993480742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47.95</v>
      </c>
      <c r="D154" s="2">
        <f>'PR-RAS'!E158</f>
        <v>0</v>
      </c>
      <c r="E154" s="2">
        <v>0</v>
      </c>
      <c r="F154" s="2">
        <v>0</v>
      </c>
      <c r="G154" s="3">
        <f t="shared" si="4"/>
        <v>7.3363500000000004</v>
      </c>
      <c r="H154" s="3">
        <f t="shared" si="5"/>
        <v>4.9999999999997158E-2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16698.91</v>
      </c>
      <c r="D155" s="2">
        <f>'PR-RAS'!E159</f>
        <v>20324.650000000001</v>
      </c>
      <c r="E155" s="2">
        <v>0</v>
      </c>
      <c r="F155" s="2">
        <v>0</v>
      </c>
      <c r="G155" s="3">
        <f t="shared" si="4"/>
        <v>8831.6243400000003</v>
      </c>
      <c r="H155" s="3">
        <f t="shared" si="5"/>
        <v>0.43999999999869033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100755.56</v>
      </c>
      <c r="D156" s="2">
        <f>'PR-RAS'!E160</f>
        <v>120004.38</v>
      </c>
      <c r="E156" s="2">
        <v>0</v>
      </c>
      <c r="F156" s="2">
        <v>0</v>
      </c>
      <c r="G156" s="3">
        <f t="shared" si="4"/>
        <v>52818.469600000004</v>
      </c>
      <c r="H156" s="3">
        <f t="shared" si="5"/>
        <v>0.82000000000698492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1766.54</v>
      </c>
      <c r="D157" s="2">
        <f>'PR-RAS'!E161</f>
        <v>2126.52</v>
      </c>
      <c r="E157" s="2">
        <v>0</v>
      </c>
      <c r="F157" s="2">
        <v>0</v>
      </c>
      <c r="G157" s="3">
        <f t="shared" si="4"/>
        <v>939.05448000000001</v>
      </c>
      <c r="H157" s="3">
        <f t="shared" si="5"/>
        <v>0.94000000000005457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98989.02</v>
      </c>
      <c r="D158" s="2">
        <f>'PR-RAS'!E162</f>
        <v>117877.86</v>
      </c>
      <c r="E158" s="2">
        <v>0</v>
      </c>
      <c r="F158" s="2">
        <v>0</v>
      </c>
      <c r="G158" s="3">
        <f t="shared" si="4"/>
        <v>52554.924180000002</v>
      </c>
      <c r="H158" s="3">
        <f t="shared" si="5"/>
        <v>0.16000000000349246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121523.34</v>
      </c>
      <c r="D160" s="2">
        <f>'PR-RAS'!E164</f>
        <v>138356.65</v>
      </c>
      <c r="E160" s="2">
        <v>0</v>
      </c>
      <c r="F160" s="2">
        <v>0</v>
      </c>
      <c r="G160" s="3">
        <f t="shared" si="4"/>
        <v>63319.625760000003</v>
      </c>
      <c r="H160" s="3">
        <f t="shared" si="5"/>
        <v>0.69000000000232831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27912.550000000003</v>
      </c>
      <c r="D161" s="2">
        <f>'PR-RAS'!E165</f>
        <v>30900.79</v>
      </c>
      <c r="E161" s="2">
        <v>0</v>
      </c>
      <c r="F161" s="2">
        <v>0</v>
      </c>
      <c r="G161" s="3">
        <f t="shared" si="4"/>
        <v>14354.260800000002</v>
      </c>
      <c r="H161" s="3">
        <f t="shared" si="5"/>
        <v>0.6599999999962165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14446.19</v>
      </c>
      <c r="D162" s="2">
        <f>'PR-RAS'!E166</f>
        <v>16246.16</v>
      </c>
      <c r="E162" s="2">
        <v>0</v>
      </c>
      <c r="F162" s="2">
        <v>0</v>
      </c>
      <c r="G162" s="3">
        <f t="shared" si="4"/>
        <v>7557.1001100000003</v>
      </c>
      <c r="H162" s="3">
        <f t="shared" si="5"/>
        <v>0.3500000000003638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9904.36</v>
      </c>
      <c r="D163" s="2">
        <f>'PR-RAS'!E167</f>
        <v>10312.129999999999</v>
      </c>
      <c r="E163" s="2">
        <v>0</v>
      </c>
      <c r="F163" s="2">
        <v>0</v>
      </c>
      <c r="G163" s="3">
        <f t="shared" si="4"/>
        <v>4945.6364400000002</v>
      </c>
      <c r="H163" s="3">
        <f t="shared" si="5"/>
        <v>0.48999999999978172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388</v>
      </c>
      <c r="D164" s="2">
        <f>'PR-RAS'!E168</f>
        <v>889</v>
      </c>
      <c r="E164" s="2">
        <v>0</v>
      </c>
      <c r="F164" s="2">
        <v>0</v>
      </c>
      <c r="G164" s="3">
        <f t="shared" si="4"/>
        <v>353.05799999999999</v>
      </c>
      <c r="H164" s="3">
        <f t="shared" si="5"/>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3174</v>
      </c>
      <c r="D165" s="2">
        <f>'PR-RAS'!E169</f>
        <v>3453.5</v>
      </c>
      <c r="E165" s="2">
        <v>0</v>
      </c>
      <c r="F165" s="2">
        <v>0</v>
      </c>
      <c r="G165" s="3">
        <f t="shared" si="4"/>
        <v>1653.2840000000001</v>
      </c>
      <c r="H165" s="3">
        <f t="shared" si="5"/>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14764.32</v>
      </c>
      <c r="D166" s="2">
        <f>'PR-RAS'!E170</f>
        <v>17574.96</v>
      </c>
      <c r="E166" s="2">
        <v>0</v>
      </c>
      <c r="F166" s="2">
        <v>0</v>
      </c>
      <c r="G166" s="3">
        <f t="shared" si="4"/>
        <v>8235.8495999999996</v>
      </c>
      <c r="H166" s="3">
        <f t="shared" si="5"/>
        <v>0.36000000000058208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8601.27</v>
      </c>
      <c r="D167" s="2">
        <f>'PR-RAS'!E171</f>
        <v>10380.799999999999</v>
      </c>
      <c r="E167" s="2">
        <v>0</v>
      </c>
      <c r="F167" s="2">
        <v>0</v>
      </c>
      <c r="G167" s="3">
        <f t="shared" si="4"/>
        <v>4874.2364200000002</v>
      </c>
      <c r="H167" s="3">
        <f t="shared" si="5"/>
        <v>0.47000000000116415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4"/>
        <v>0</v>
      </c>
      <c r="H169" s="3">
        <f t="shared" si="5"/>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6060</v>
      </c>
      <c r="D170" s="2">
        <f>'PR-RAS'!E174</f>
        <v>6245.96</v>
      </c>
      <c r="E170" s="2">
        <v>0</v>
      </c>
      <c r="F170" s="2">
        <v>0</v>
      </c>
      <c r="G170" s="3">
        <f t="shared" si="4"/>
        <v>3135.27448</v>
      </c>
      <c r="H170" s="3">
        <f t="shared" si="5"/>
        <v>3.999999999996362E-2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103.05</v>
      </c>
      <c r="D171" s="2">
        <f>'PR-RAS'!E175</f>
        <v>948.2</v>
      </c>
      <c r="E171" s="2">
        <v>0</v>
      </c>
      <c r="F171" s="2">
        <v>0</v>
      </c>
      <c r="G171" s="3">
        <f t="shared" si="4"/>
        <v>339.90650000000005</v>
      </c>
      <c r="H171" s="3">
        <f t="shared" si="5"/>
        <v>0.25000000000004263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52565.929999999993</v>
      </c>
      <c r="D174" s="2">
        <f>'PR-RAS'!E178</f>
        <v>60673.89</v>
      </c>
      <c r="E174" s="2">
        <v>0</v>
      </c>
      <c r="F174" s="2">
        <v>0</v>
      </c>
      <c r="G174" s="3">
        <f t="shared" si="4"/>
        <v>30087.071829999997</v>
      </c>
      <c r="H174" s="3">
        <f t="shared" si="5"/>
        <v>0.180000000007567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914.52</v>
      </c>
      <c r="D175" s="2">
        <f>'PR-RAS'!E179</f>
        <v>1232.1300000000001</v>
      </c>
      <c r="E175" s="2">
        <v>0</v>
      </c>
      <c r="F175" s="2">
        <v>0</v>
      </c>
      <c r="G175" s="3">
        <f t="shared" si="4"/>
        <v>587.90772000000004</v>
      </c>
      <c r="H175" s="3">
        <f t="shared" si="5"/>
        <v>0.61000000000012733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572.5</v>
      </c>
      <c r="D176" s="2">
        <f>'PR-RAS'!E180</f>
        <v>1087.75</v>
      </c>
      <c r="E176" s="2">
        <v>0</v>
      </c>
      <c r="F176" s="2">
        <v>0</v>
      </c>
      <c r="G176" s="3">
        <f t="shared" si="4"/>
        <v>480.9</v>
      </c>
      <c r="H176" s="3">
        <f t="shared" si="5"/>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2871.1</v>
      </c>
      <c r="D177" s="2">
        <f>'PR-RAS'!E181</f>
        <v>3669.68</v>
      </c>
      <c r="E177" s="2">
        <v>0</v>
      </c>
      <c r="F177" s="2">
        <v>0</v>
      </c>
      <c r="G177" s="3">
        <f t="shared" si="4"/>
        <v>1797.0409599999998</v>
      </c>
      <c r="H177" s="3">
        <f t="shared" si="5"/>
        <v>0.42000000000007276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1057.07</v>
      </c>
      <c r="D178" s="2">
        <f>'PR-RAS'!E182</f>
        <v>1015.72</v>
      </c>
      <c r="E178" s="2">
        <v>0</v>
      </c>
      <c r="F178" s="2">
        <v>0</v>
      </c>
      <c r="G178" s="3">
        <f t="shared" si="4"/>
        <v>546.66627000000005</v>
      </c>
      <c r="H178" s="3">
        <f t="shared" si="5"/>
        <v>0.34999999999990905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16478.23</v>
      </c>
      <c r="D179" s="2">
        <f>'PR-RAS'!E183</f>
        <v>17874.3</v>
      </c>
      <c r="E179" s="2">
        <v>0</v>
      </c>
      <c r="F179" s="2">
        <v>0</v>
      </c>
      <c r="G179" s="3">
        <f t="shared" si="4"/>
        <v>9296.3757399999995</v>
      </c>
      <c r="H179" s="3">
        <f t="shared" si="5"/>
        <v>0.52999999999883585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4"/>
        <v>0</v>
      </c>
      <c r="H180" s="3">
        <f t="shared" si="5"/>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10264.52</v>
      </c>
      <c r="D181" s="2">
        <f>'PR-RAS'!E185</f>
        <v>6587.44</v>
      </c>
      <c r="E181" s="2">
        <v>0</v>
      </c>
      <c r="F181" s="2">
        <v>0</v>
      </c>
      <c r="G181" s="3">
        <f t="shared" si="4"/>
        <v>4219.0920000000006</v>
      </c>
      <c r="H181" s="3">
        <f t="shared" si="5"/>
        <v>0.91999999999916326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7941.93</v>
      </c>
      <c r="D182" s="2">
        <f>'PR-RAS'!E186</f>
        <v>9798.6200000000008</v>
      </c>
      <c r="E182" s="2">
        <v>0</v>
      </c>
      <c r="F182" s="2">
        <v>0</v>
      </c>
      <c r="G182" s="3">
        <f t="shared" si="4"/>
        <v>4984.5897700000005</v>
      </c>
      <c r="H182" s="3">
        <f t="shared" si="5"/>
        <v>0.44999999999890861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12466.06</v>
      </c>
      <c r="D183" s="2">
        <f>'PR-RAS'!E187</f>
        <v>19408.25</v>
      </c>
      <c r="E183" s="2">
        <v>0</v>
      </c>
      <c r="F183" s="2">
        <v>0</v>
      </c>
      <c r="G183" s="3">
        <f t="shared" si="4"/>
        <v>9333.4259199999997</v>
      </c>
      <c r="H183" s="3">
        <f t="shared" si="5"/>
        <v>0.30999999999949068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26034.79</v>
      </c>
      <c r="D184" s="2">
        <f>'PR-RAS'!E188</f>
        <v>25510.11</v>
      </c>
      <c r="E184" s="2">
        <v>0</v>
      </c>
      <c r="F184" s="2">
        <v>0</v>
      </c>
      <c r="G184" s="3">
        <f t="shared" si="4"/>
        <v>14101.066830000002</v>
      </c>
      <c r="H184" s="3">
        <f t="shared" si="5"/>
        <v>0.31999999999970896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245.75</v>
      </c>
      <c r="D190" s="2">
        <f>'PR-RAS'!E194</f>
        <v>3696.9</v>
      </c>
      <c r="E190" s="2">
        <v>0</v>
      </c>
      <c r="F190" s="2">
        <v>0</v>
      </c>
      <c r="G190" s="3">
        <f t="shared" si="4"/>
        <v>1443.8749500000001</v>
      </c>
      <c r="H190" s="3">
        <f t="shared" si="5"/>
        <v>0.34999999999990905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4"/>
        <v>0</v>
      </c>
      <c r="H192" s="3">
        <f t="shared" si="5"/>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209.47</v>
      </c>
      <c r="D193" s="2">
        <f>'PR-RAS'!E197</f>
        <v>3575.65</v>
      </c>
      <c r="E193" s="2">
        <v>0</v>
      </c>
      <c r="F193" s="2">
        <v>0</v>
      </c>
      <c r="G193" s="3">
        <f t="shared" si="4"/>
        <v>1413.2678400000002</v>
      </c>
      <c r="H193" s="3">
        <f t="shared" si="5"/>
        <v>0.81999999999990791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27</v>
      </c>
      <c r="D194" s="2">
        <f>'PR-RAS'!E198</f>
        <v>0</v>
      </c>
      <c r="E194" s="2">
        <v>0</v>
      </c>
      <c r="F194" s="2">
        <v>0</v>
      </c>
      <c r="G194" s="3">
        <f t="shared" ref="G194:G257" si="6">(B194/1000)*(C194*1+D194*2)</f>
        <v>5.2110000000000003</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9.2799999999999994</v>
      </c>
      <c r="D195" s="2">
        <f>'PR-RAS'!E199</f>
        <v>21.25</v>
      </c>
      <c r="E195" s="2">
        <v>0</v>
      </c>
      <c r="F195" s="2">
        <v>0</v>
      </c>
      <c r="G195" s="3">
        <f t="shared" si="6"/>
        <v>10.04532</v>
      </c>
      <c r="H195" s="3">
        <f t="shared" si="7"/>
        <v>0.52999999999999936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100</v>
      </c>
      <c r="E197" s="2">
        <v>0</v>
      </c>
      <c r="F197" s="2">
        <v>0</v>
      </c>
      <c r="G197" s="3">
        <f t="shared" si="6"/>
        <v>39.200000000000003</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498.17</v>
      </c>
      <c r="D198" s="2">
        <f>'PR-RAS'!E202</f>
        <v>549.36</v>
      </c>
      <c r="E198" s="2">
        <v>0</v>
      </c>
      <c r="F198" s="2">
        <v>0</v>
      </c>
      <c r="G198" s="3">
        <f t="shared" si="6"/>
        <v>314.58733000000001</v>
      </c>
      <c r="H198" s="3">
        <f t="shared" si="7"/>
        <v>0.53000000000002956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498.17</v>
      </c>
      <c r="D212" s="2">
        <f>'PR-RAS'!E216</f>
        <v>549.36</v>
      </c>
      <c r="E212" s="2">
        <v>0</v>
      </c>
      <c r="F212" s="2">
        <v>0</v>
      </c>
      <c r="G212" s="3">
        <f t="shared" si="6"/>
        <v>336.94379000000004</v>
      </c>
      <c r="H212" s="3">
        <f t="shared" si="7"/>
        <v>0.53000000000002956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498.17</v>
      </c>
      <c r="D213" s="2">
        <f>'PR-RAS'!E217</f>
        <v>543.89</v>
      </c>
      <c r="E213" s="2">
        <v>0</v>
      </c>
      <c r="F213" s="2">
        <v>0</v>
      </c>
      <c r="G213" s="3">
        <f t="shared" si="6"/>
        <v>336.22140000000002</v>
      </c>
      <c r="H213" s="3">
        <f t="shared" si="7"/>
        <v>0.28000000000002956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5.47</v>
      </c>
      <c r="E215" s="2">
        <v>0</v>
      </c>
      <c r="F215" s="2">
        <v>0</v>
      </c>
      <c r="G215" s="3">
        <f t="shared" si="6"/>
        <v>2.3411599999999999</v>
      </c>
      <c r="H215" s="3">
        <f t="shared" si="7"/>
        <v>0.46999999999999975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839409.37999999989</v>
      </c>
      <c r="D295" s="2">
        <f>'PR-RAS'!E299</f>
        <v>993646.81</v>
      </c>
      <c r="E295" s="2">
        <v>0</v>
      </c>
      <c r="F295" s="2">
        <v>0</v>
      </c>
      <c r="G295" s="3">
        <f t="shared" si="8"/>
        <v>831050.68199999991</v>
      </c>
      <c r="H295" s="3">
        <f t="shared" si="9"/>
        <v>0.56999999983236194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25388.100000000093</v>
      </c>
      <c r="D296" s="2">
        <f>'PR-RAS'!E300</f>
        <v>0</v>
      </c>
      <c r="E296" s="2">
        <v>0</v>
      </c>
      <c r="F296" s="2">
        <v>0</v>
      </c>
      <c r="G296" s="3">
        <f t="shared" si="8"/>
        <v>7489.489500000027</v>
      </c>
      <c r="H296" s="3">
        <f t="shared" si="9"/>
        <v>0.10000000009313226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61214.770000000019</v>
      </c>
      <c r="E297" s="2">
        <v>0</v>
      </c>
      <c r="F297" s="2">
        <v>0</v>
      </c>
      <c r="G297" s="3">
        <f t="shared" si="8"/>
        <v>36239.143840000012</v>
      </c>
      <c r="H297" s="3">
        <f t="shared" si="9"/>
        <v>0.22999999998137355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102377.26</v>
      </c>
      <c r="D298" s="2">
        <f>'PR-RAS'!E302</f>
        <v>115678.39999999999</v>
      </c>
      <c r="E298" s="2">
        <v>0</v>
      </c>
      <c r="F298" s="2">
        <v>0</v>
      </c>
      <c r="G298" s="3">
        <f t="shared" si="8"/>
        <v>99119.015820000001</v>
      </c>
      <c r="H298" s="3">
        <f t="shared" si="9"/>
        <v>0.65999999998894054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1093.53</v>
      </c>
      <c r="D300" s="2">
        <f>'PR-RAS'!E304</f>
        <v>4148.79</v>
      </c>
      <c r="E300" s="2">
        <v>0</v>
      </c>
      <c r="F300" s="2">
        <v>0</v>
      </c>
      <c r="G300" s="3">
        <f t="shared" si="8"/>
        <v>2807.9418900000001</v>
      </c>
      <c r="H300" s="3">
        <f t="shared" si="9"/>
        <v>0.68000000000006366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1093.53</v>
      </c>
      <c r="D301" s="2">
        <f>'PR-RAS'!E305</f>
        <v>4148.79</v>
      </c>
      <c r="E301" s="2">
        <v>0</v>
      </c>
      <c r="F301" s="2">
        <v>0</v>
      </c>
      <c r="G301" s="3">
        <f t="shared" si="8"/>
        <v>2817.3330000000001</v>
      </c>
      <c r="H301" s="3">
        <f t="shared" si="9"/>
        <v>0.68000000000006366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12086.96</v>
      </c>
      <c r="D355" s="2">
        <f>'PR-RAS'!E360</f>
        <v>17607.3</v>
      </c>
      <c r="E355" s="2">
        <v>0</v>
      </c>
      <c r="F355" s="2">
        <v>0</v>
      </c>
      <c r="G355" s="3">
        <f t="shared" si="10"/>
        <v>16744.752239999998</v>
      </c>
      <c r="H355" s="3">
        <f t="shared" si="11"/>
        <v>0.34000000000014552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8089.75</v>
      </c>
      <c r="D368" s="2">
        <f>'PR-RAS'!E373</f>
        <v>11952.5</v>
      </c>
      <c r="E368" s="2">
        <v>0</v>
      </c>
      <c r="F368" s="2">
        <v>0</v>
      </c>
      <c r="G368" s="3">
        <f t="shared" si="10"/>
        <v>11742.073249999999</v>
      </c>
      <c r="H368" s="3">
        <f t="shared" si="11"/>
        <v>0.75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7419.75</v>
      </c>
      <c r="D374" s="2">
        <f>'PR-RAS'!E379</f>
        <v>9890</v>
      </c>
      <c r="E374" s="2">
        <v>0</v>
      </c>
      <c r="F374" s="2">
        <v>0</v>
      </c>
      <c r="G374" s="3">
        <f t="shared" si="10"/>
        <v>10145.50675</v>
      </c>
      <c r="H374" s="3">
        <f t="shared" si="11"/>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7419.75</v>
      </c>
      <c r="D375" s="2">
        <f>'PR-RAS'!E380</f>
        <v>9890</v>
      </c>
      <c r="E375" s="2">
        <v>0</v>
      </c>
      <c r="F375" s="2">
        <v>0</v>
      </c>
      <c r="G375" s="3">
        <f t="shared" si="10"/>
        <v>10172.7065</v>
      </c>
      <c r="H375" s="3">
        <f t="shared" si="11"/>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670</v>
      </c>
      <c r="D396" s="2">
        <f>'PR-RAS'!E401</f>
        <v>2062.5</v>
      </c>
      <c r="E396" s="2">
        <v>0</v>
      </c>
      <c r="F396" s="2">
        <v>0</v>
      </c>
      <c r="G396" s="3">
        <f t="shared" si="12"/>
        <v>1894.0250000000001</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670</v>
      </c>
      <c r="D398" s="2">
        <f>'PR-RAS'!E403</f>
        <v>2062.5</v>
      </c>
      <c r="E398" s="2">
        <v>0</v>
      </c>
      <c r="F398" s="2">
        <v>0</v>
      </c>
      <c r="G398" s="3">
        <f t="shared" si="12"/>
        <v>1903.615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3997.21</v>
      </c>
      <c r="D401" s="2">
        <f>'PR-RAS'!E406</f>
        <v>5654.8</v>
      </c>
      <c r="E401" s="2">
        <v>0</v>
      </c>
      <c r="F401" s="2">
        <v>0</v>
      </c>
      <c r="G401" s="3">
        <f t="shared" si="12"/>
        <v>6122.7240000000011</v>
      </c>
      <c r="H401" s="3">
        <f t="shared" si="13"/>
        <v>0.40999999999985448</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3997.21</v>
      </c>
      <c r="D402" s="2">
        <f>'PR-RAS'!E407</f>
        <v>5654.8</v>
      </c>
      <c r="E402" s="2">
        <v>0</v>
      </c>
      <c r="F402" s="2">
        <v>0</v>
      </c>
      <c r="G402" s="3">
        <f t="shared" si="12"/>
        <v>6138.0308100000011</v>
      </c>
      <c r="H402" s="3">
        <f t="shared" si="13"/>
        <v>0.40999999999985448</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3997.21</v>
      </c>
      <c r="D404" s="2">
        <f>'PR-RAS'!E409</f>
        <v>5654.8</v>
      </c>
      <c r="E404" s="2">
        <v>0</v>
      </c>
      <c r="F404" s="2">
        <v>0</v>
      </c>
      <c r="G404" s="3">
        <f t="shared" si="12"/>
        <v>6168.6444300000012</v>
      </c>
      <c r="H404" s="3">
        <f t="shared" si="13"/>
        <v>0.40999999999985448</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12086.96</v>
      </c>
      <c r="D413" s="2">
        <f>'PR-RAS'!E418</f>
        <v>17607.3</v>
      </c>
      <c r="E413" s="2">
        <v>0</v>
      </c>
      <c r="F413" s="2">
        <v>0</v>
      </c>
      <c r="G413" s="3">
        <f t="shared" si="12"/>
        <v>19488.242719999998</v>
      </c>
      <c r="H413" s="3">
        <f t="shared" si="13"/>
        <v>0.34000000000014552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864797.48</v>
      </c>
      <c r="D417" s="2">
        <f>'PR-RAS'!E422</f>
        <v>932432.04</v>
      </c>
      <c r="E417" s="2">
        <v>0</v>
      </c>
      <c r="F417" s="2">
        <v>0</v>
      </c>
      <c r="G417" s="3">
        <f t="shared" si="12"/>
        <v>1135539.20896</v>
      </c>
      <c r="H417" s="3">
        <f t="shared" si="13"/>
        <v>0.52000000001862645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851496.33999999985</v>
      </c>
      <c r="D418" s="2">
        <f>'PR-RAS'!E423</f>
        <v>1011254.1100000001</v>
      </c>
      <c r="E418" s="2">
        <v>0</v>
      </c>
      <c r="F418" s="2">
        <v>0</v>
      </c>
      <c r="G418" s="3">
        <f t="shared" si="12"/>
        <v>1198459.9015200001</v>
      </c>
      <c r="H418" s="3">
        <f t="shared" si="13"/>
        <v>0.44999999995343387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13301.14000000013</v>
      </c>
      <c r="D419" s="2">
        <f>'PR-RAS'!E424</f>
        <v>0</v>
      </c>
      <c r="E419" s="2">
        <v>0</v>
      </c>
      <c r="F419" s="2">
        <v>0</v>
      </c>
      <c r="G419" s="3">
        <f t="shared" si="12"/>
        <v>5559.8765200000544</v>
      </c>
      <c r="H419" s="3">
        <f t="shared" si="13"/>
        <v>0.14000000013038516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78822.070000000065</v>
      </c>
      <c r="E420" s="2">
        <v>0</v>
      </c>
      <c r="F420" s="2">
        <v>0</v>
      </c>
      <c r="G420" s="3">
        <f t="shared" si="12"/>
        <v>66052.894660000049</v>
      </c>
      <c r="H420" s="3">
        <f t="shared" si="13"/>
        <v>7.000000006519258E-2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102377.26</v>
      </c>
      <c r="D421" s="2">
        <f>'PR-RAS'!E426</f>
        <v>115678.39999999999</v>
      </c>
      <c r="E421" s="2">
        <v>0</v>
      </c>
      <c r="F421" s="2">
        <v>0</v>
      </c>
      <c r="G421" s="3">
        <f t="shared" si="12"/>
        <v>140168.3052</v>
      </c>
      <c r="H421" s="3">
        <f t="shared" si="13"/>
        <v>0.65999999998894054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1093.53</v>
      </c>
      <c r="D423" s="2">
        <f>'PR-RAS'!E428</f>
        <v>4148.79</v>
      </c>
      <c r="E423" s="2">
        <v>0</v>
      </c>
      <c r="F423" s="2">
        <v>0</v>
      </c>
      <c r="G423" s="3">
        <f t="shared" si="12"/>
        <v>3963.0484200000001</v>
      </c>
      <c r="H423" s="3">
        <f t="shared" si="13"/>
        <v>0.68000000000006366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864797.48</v>
      </c>
      <c r="D637" s="2">
        <f>'PR-RAS'!E643</f>
        <v>932432.04</v>
      </c>
      <c r="E637" s="2">
        <v>0</v>
      </c>
      <c r="F637" s="2">
        <v>0</v>
      </c>
      <c r="G637" s="3">
        <f t="shared" si="18"/>
        <v>1736064.7521600001</v>
      </c>
      <c r="H637" s="3">
        <f t="shared" si="19"/>
        <v>0.52000000001862645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851496.33999999985</v>
      </c>
      <c r="D638" s="2">
        <f>'PR-RAS'!E644</f>
        <v>1011254.1100000001</v>
      </c>
      <c r="E638" s="2">
        <v>0</v>
      </c>
      <c r="F638" s="2">
        <v>0</v>
      </c>
      <c r="G638" s="3">
        <f t="shared" si="18"/>
        <v>1830740.90472</v>
      </c>
      <c r="H638" s="3">
        <f t="shared" si="19"/>
        <v>0.44999999995343387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13301.14000000013</v>
      </c>
      <c r="D639" s="2">
        <f>'PR-RAS'!E645</f>
        <v>0</v>
      </c>
      <c r="E639" s="2">
        <v>0</v>
      </c>
      <c r="F639" s="2">
        <v>0</v>
      </c>
      <c r="G639" s="3">
        <f t="shared" si="18"/>
        <v>8486.1273200000833</v>
      </c>
      <c r="H639" s="3">
        <f t="shared" si="19"/>
        <v>0.14000000013038516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78822.070000000065</v>
      </c>
      <c r="E640" s="2">
        <v>0</v>
      </c>
      <c r="F640" s="2">
        <v>0</v>
      </c>
      <c r="G640" s="3">
        <f t="shared" si="18"/>
        <v>100734.60546000008</v>
      </c>
      <c r="H640" s="3">
        <f t="shared" si="19"/>
        <v>7.000000006519258E-2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102377.26</v>
      </c>
      <c r="D641" s="2">
        <f>'PR-RAS'!E647</f>
        <v>115678.39999999999</v>
      </c>
      <c r="E641" s="2">
        <v>0</v>
      </c>
      <c r="F641" s="2">
        <v>0</v>
      </c>
      <c r="G641" s="3">
        <f t="shared" si="18"/>
        <v>213589.7984</v>
      </c>
      <c r="H641" s="3">
        <f t="shared" si="19"/>
        <v>0.65999999998894054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115678.40000000013</v>
      </c>
      <c r="D643" s="2">
        <f>'PR-RAS'!E649</f>
        <v>36856.329999999929</v>
      </c>
      <c r="E643" s="2">
        <v>0</v>
      </c>
      <c r="F643" s="2">
        <v>0</v>
      </c>
      <c r="G643" s="3">
        <f t="shared" si="20"/>
        <v>121589.06052</v>
      </c>
      <c r="H643" s="3">
        <f t="shared" si="21"/>
        <v>0.73000000005413312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20"/>
        <v>0</v>
      </c>
      <c r="H644" s="3">
        <f t="shared" si="21"/>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62652.4</v>
      </c>
      <c r="D645" s="2">
        <f>'PR-RAS'!E651</f>
        <v>0</v>
      </c>
      <c r="E645" s="2">
        <v>0</v>
      </c>
      <c r="F645" s="2">
        <v>0</v>
      </c>
      <c r="G645" s="3">
        <f t="shared" si="20"/>
        <v>40348.145600000003</v>
      </c>
      <c r="H645" s="3">
        <f t="shared" si="21"/>
        <v>0.40000000000145519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104920.97</v>
      </c>
      <c r="D646" s="2">
        <f>'PR-RAS'!E653</f>
        <v>115678.39999999999</v>
      </c>
      <c r="E646" s="2">
        <v>0</v>
      </c>
      <c r="F646" s="2">
        <v>0</v>
      </c>
      <c r="G646" s="3">
        <f t="shared" si="20"/>
        <v>216899.16165000002</v>
      </c>
      <c r="H646" s="3">
        <f t="shared" si="21"/>
        <v>0.42999999999301508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871533.56</v>
      </c>
      <c r="D647" s="2">
        <f>'PR-RAS'!E654</f>
        <v>937176.47</v>
      </c>
      <c r="E647" s="2">
        <v>0</v>
      </c>
      <c r="F647" s="2">
        <v>0</v>
      </c>
      <c r="G647" s="3">
        <f t="shared" si="20"/>
        <v>1773842.679</v>
      </c>
      <c r="H647" s="3">
        <f t="shared" si="21"/>
        <v>0.90999999991618097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860776.13</v>
      </c>
      <c r="D648" s="2">
        <f>'PR-RAS'!E655</f>
        <v>948895.55</v>
      </c>
      <c r="E648" s="2">
        <v>0</v>
      </c>
      <c r="F648" s="2">
        <v>0</v>
      </c>
      <c r="G648" s="3">
        <f t="shared" si="20"/>
        <v>1784792.9978100001</v>
      </c>
      <c r="H648" s="3">
        <f t="shared" si="21"/>
        <v>0.57999999995809048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115678.40000000002</v>
      </c>
      <c r="D649" s="2">
        <f>'PR-RAS'!E656</f>
        <v>103959.31999999983</v>
      </c>
      <c r="E649" s="2">
        <v>0</v>
      </c>
      <c r="F649" s="2">
        <v>0</v>
      </c>
      <c r="G649" s="3">
        <f t="shared" si="20"/>
        <v>209690.88191999981</v>
      </c>
      <c r="H649" s="3">
        <f t="shared" si="21"/>
        <v>0.719999999855645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v>
      </c>
      <c r="D651" s="2">
        <f>'PR-RAS'!E658</f>
        <v>20</v>
      </c>
      <c r="E651" s="2">
        <v>0</v>
      </c>
      <c r="F651" s="2">
        <v>0</v>
      </c>
      <c r="G651" s="3">
        <f t="shared" si="20"/>
        <v>38.35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v>
      </c>
      <c r="D653" s="2">
        <f>'PR-RAS'!E660</f>
        <v>17</v>
      </c>
      <c r="E653" s="2">
        <v>0</v>
      </c>
      <c r="F653" s="2">
        <v>0</v>
      </c>
      <c r="G653" s="3">
        <f t="shared" si="20"/>
        <v>32.6</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24296.639999999999</v>
      </c>
      <c r="D670" s="2">
        <f>'PR-RAS'!E677</f>
        <v>0</v>
      </c>
      <c r="E670" s="2">
        <v>0</v>
      </c>
      <c r="F670" s="2">
        <v>0</v>
      </c>
      <c r="G670" s="3">
        <f t="shared" si="20"/>
        <v>16254.452160000001</v>
      </c>
      <c r="H670" s="3">
        <f t="shared" si="21"/>
        <v>0.36000000000058208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3275.87</v>
      </c>
      <c r="E725" s="2">
        <v>0</v>
      </c>
      <c r="F725" s="2">
        <v>0</v>
      </c>
      <c r="G725" s="3">
        <f t="shared" si="22"/>
        <v>4743.4597599999997</v>
      </c>
      <c r="H725" s="3">
        <f t="shared" si="23"/>
        <v>0.13000000000010914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22"/>
        <v>320.04399999999998</v>
      </c>
      <c r="H726" s="3">
        <f t="shared" si="23"/>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9904.36</v>
      </c>
      <c r="D727" s="2">
        <f>'PR-RAS'!E734</f>
        <v>10312.129999999999</v>
      </c>
      <c r="E727" s="2">
        <v>0</v>
      </c>
      <c r="F727" s="2">
        <v>0</v>
      </c>
      <c r="G727" s="3">
        <f t="shared" si="22"/>
        <v>22163.778119999999</v>
      </c>
      <c r="H727" s="3">
        <f t="shared" si="23"/>
        <v>0.48999999999978172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22"/>
        <v>0</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8160.11</v>
      </c>
      <c r="D730" s="2">
        <f>'PR-RAS'!E737</f>
        <v>3231.8</v>
      </c>
      <c r="E730" s="2">
        <v>0</v>
      </c>
      <c r="F730" s="2">
        <v>0</v>
      </c>
      <c r="G730" s="3">
        <f t="shared" si="22"/>
        <v>10660.684589999999</v>
      </c>
      <c r="H730" s="3">
        <f t="shared" si="23"/>
        <v>0.30999999999949068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1513.03</v>
      </c>
      <c r="D731" s="2">
        <f>'PR-RAS'!E738</f>
        <v>0</v>
      </c>
      <c r="E731" s="2">
        <v>0</v>
      </c>
      <c r="F731" s="2">
        <v>0</v>
      </c>
      <c r="G731" s="3">
        <f t="shared" si="22"/>
        <v>1104.5119</v>
      </c>
      <c r="H731" s="3">
        <f t="shared" si="23"/>
        <v>2.9999999999972715E-2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591.38</v>
      </c>
      <c r="D732" s="2">
        <f>'PR-RAS'!E739</f>
        <v>1105.6400000000001</v>
      </c>
      <c r="E732" s="2">
        <v>0</v>
      </c>
      <c r="F732" s="2">
        <v>0</v>
      </c>
      <c r="G732" s="3">
        <f t="shared" si="22"/>
        <v>2048.7444600000003</v>
      </c>
      <c r="H732" s="3">
        <f t="shared" si="23"/>
        <v>0.73999999999989541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414543.14</v>
      </c>
      <c r="D1011" s="7">
        <f>BILANCA!E6</f>
        <v>352200.09</v>
      </c>
      <c r="E1011" s="7">
        <v>0</v>
      </c>
      <c r="F1011" s="7">
        <v>0</v>
      </c>
      <c r="G1011" s="8">
        <f t="shared" ref="G1011:G1074" si="32">B1011/1000*C1011+B1011/500*D1011</f>
        <v>1118.9433200000001</v>
      </c>
      <c r="H1011" s="8">
        <f t="shared" si="31"/>
        <v>0.23000000003958121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234628.62</v>
      </c>
      <c r="D1012" s="2">
        <f>BILANCA!E7</f>
        <v>242403.26</v>
      </c>
      <c r="E1012" s="2">
        <v>0</v>
      </c>
      <c r="F1012" s="2">
        <v>0</v>
      </c>
      <c r="G1012" s="3">
        <f t="shared" si="32"/>
        <v>1438.8702800000001</v>
      </c>
      <c r="H1012" s="3">
        <f t="shared" si="31"/>
        <v>0.64000000001396984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19399.099999999999</v>
      </c>
      <c r="D1017" s="2">
        <f>BILANCA!E12</f>
        <v>21518.939999999995</v>
      </c>
      <c r="E1017" s="2">
        <v>0</v>
      </c>
      <c r="F1017" s="2">
        <v>0</v>
      </c>
      <c r="G1017" s="3">
        <f t="shared" si="32"/>
        <v>437.05885999999992</v>
      </c>
      <c r="H1017" s="3">
        <f t="shared" si="31"/>
        <v>0.16000000000349246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18668.559999999998</v>
      </c>
      <c r="D1024" s="2">
        <f>BILANCA!E19</f>
        <v>20737.459999999992</v>
      </c>
      <c r="E1024" s="2">
        <v>0</v>
      </c>
      <c r="F1024" s="2">
        <v>0</v>
      </c>
      <c r="G1024" s="3">
        <f t="shared" si="32"/>
        <v>842.0087199999997</v>
      </c>
      <c r="H1024" s="3">
        <f t="shared" si="31"/>
        <v>0.89999999999417923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94154.03</v>
      </c>
      <c r="D1025" s="2">
        <f>BILANCA!E20</f>
        <v>104044.03</v>
      </c>
      <c r="E1025" s="2">
        <v>0</v>
      </c>
      <c r="F1025" s="2">
        <v>0</v>
      </c>
      <c r="G1025" s="3">
        <f t="shared" si="32"/>
        <v>4533.6313499999997</v>
      </c>
      <c r="H1025" s="3">
        <f t="shared" si="31"/>
        <v>5.9999999997671694E-2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257.44</v>
      </c>
      <c r="D1026" s="2">
        <f>BILANCA!E21</f>
        <v>257.44</v>
      </c>
      <c r="E1026" s="2">
        <v>0</v>
      </c>
      <c r="F1026" s="2">
        <v>0</v>
      </c>
      <c r="G1026" s="3">
        <f t="shared" si="32"/>
        <v>12.35712</v>
      </c>
      <c r="H1026" s="3">
        <f t="shared" ref="H1026:H1089" si="33">ABS(C1026-ROUND(C1026,0))+ABS(D1026-ROUND(D1026,0))</f>
        <v>0.87999999999999545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28649.89</v>
      </c>
      <c r="D1031" s="2">
        <f>BILANCA!E26</f>
        <v>28649.89</v>
      </c>
      <c r="E1031" s="2">
        <v>0</v>
      </c>
      <c r="F1031" s="2">
        <v>0</v>
      </c>
      <c r="G1031" s="3">
        <f t="shared" si="32"/>
        <v>1804.94307</v>
      </c>
      <c r="H1031" s="3">
        <f t="shared" si="33"/>
        <v>0.22000000000116415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104392.8</v>
      </c>
      <c r="D1033" s="2">
        <f>BILANCA!E28</f>
        <v>112213.9</v>
      </c>
      <c r="E1033" s="2">
        <v>0</v>
      </c>
      <c r="F1033" s="2">
        <v>0</v>
      </c>
      <c r="G1033" s="3">
        <f t="shared" si="32"/>
        <v>7562.8737999999994</v>
      </c>
      <c r="H1033" s="3">
        <f t="shared" si="33"/>
        <v>0.30000000000291038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730.54000000000087</v>
      </c>
      <c r="D1050" s="2">
        <f>BILANCA!E45</f>
        <v>781.4800000000032</v>
      </c>
      <c r="E1050" s="2">
        <v>0</v>
      </c>
      <c r="F1050" s="2">
        <v>0</v>
      </c>
      <c r="G1050" s="3">
        <f t="shared" si="32"/>
        <v>91.740000000000293</v>
      </c>
      <c r="H1050" s="3">
        <f t="shared" si="33"/>
        <v>0.94000000000232831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32018.11</v>
      </c>
      <c r="D1052" s="2">
        <f>BILANCA!E47</f>
        <v>34080.61</v>
      </c>
      <c r="E1052" s="2">
        <v>0</v>
      </c>
      <c r="F1052" s="2">
        <v>0</v>
      </c>
      <c r="G1052" s="3">
        <f t="shared" si="32"/>
        <v>4207.5318600000001</v>
      </c>
      <c r="H1052" s="3">
        <f t="shared" si="33"/>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31287.57</v>
      </c>
      <c r="D1055" s="2">
        <f>BILANCA!E50</f>
        <v>33299.129999999997</v>
      </c>
      <c r="E1055" s="2">
        <v>0</v>
      </c>
      <c r="F1055" s="2">
        <v>0</v>
      </c>
      <c r="G1055" s="3">
        <f t="shared" si="32"/>
        <v>4404.8623499999994</v>
      </c>
      <c r="H1055" s="3">
        <f t="shared" si="33"/>
        <v>0.55999999999767169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215229.52</v>
      </c>
      <c r="D1056" s="2">
        <f>BILANCA!E51</f>
        <v>220884.32</v>
      </c>
      <c r="E1056" s="2">
        <v>0</v>
      </c>
      <c r="F1056" s="2">
        <v>0</v>
      </c>
      <c r="G1056" s="3">
        <f t="shared" si="32"/>
        <v>30221.915359999999</v>
      </c>
      <c r="H1056" s="3">
        <f t="shared" si="33"/>
        <v>0.8000000000174623</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21953.96</v>
      </c>
      <c r="D1059" s="2">
        <f>BILANCA!E54</f>
        <v>22902.16</v>
      </c>
      <c r="E1059" s="2">
        <v>0</v>
      </c>
      <c r="F1059" s="2">
        <v>0</v>
      </c>
      <c r="G1059" s="3">
        <f t="shared" si="32"/>
        <v>3320.1557200000002</v>
      </c>
      <c r="H1059" s="3">
        <f t="shared" si="33"/>
        <v>0.2000000000007276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21953.96</v>
      </c>
      <c r="D1060" s="2">
        <f>BILANCA!E55</f>
        <v>22902.16</v>
      </c>
      <c r="E1060" s="2">
        <v>0</v>
      </c>
      <c r="F1060" s="2">
        <v>0</v>
      </c>
      <c r="G1060" s="3">
        <f t="shared" si="32"/>
        <v>3387.9139999999998</v>
      </c>
      <c r="H1060" s="3">
        <f t="shared" si="33"/>
        <v>0.2000000000007276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179914.52</v>
      </c>
      <c r="D1074" s="2">
        <f>BILANCA!E69</f>
        <v>109796.83</v>
      </c>
      <c r="E1074" s="2">
        <v>0</v>
      </c>
      <c r="F1074" s="2">
        <v>0</v>
      </c>
      <c r="G1074" s="3">
        <f t="shared" si="32"/>
        <v>25568.523519999999</v>
      </c>
      <c r="H1074" s="3">
        <f t="shared" si="33"/>
        <v>0.65000000000873115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115678.39999999999</v>
      </c>
      <c r="D1075" s="2">
        <f>BILANCA!E70</f>
        <v>103959.32</v>
      </c>
      <c r="E1075" s="2">
        <v>0</v>
      </c>
      <c r="F1075" s="2">
        <v>0</v>
      </c>
      <c r="G1075" s="3">
        <f t="shared" ref="G1075:G1138" si="34">B1075/1000*C1075+B1075/500*D1075</f>
        <v>21033.8076</v>
      </c>
      <c r="H1075" s="3">
        <f t="shared" si="33"/>
        <v>0.72000000000116415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115678.39999999999</v>
      </c>
      <c r="D1076" s="2">
        <f>BILANCA!E71</f>
        <v>103959.32</v>
      </c>
      <c r="E1076" s="2">
        <v>0</v>
      </c>
      <c r="F1076" s="2">
        <v>0</v>
      </c>
      <c r="G1076" s="3">
        <f t="shared" si="34"/>
        <v>21357.404640000001</v>
      </c>
      <c r="H1076" s="3">
        <f t="shared" si="33"/>
        <v>0.72000000000116415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115678.39999999999</v>
      </c>
      <c r="D1078" s="2">
        <f>BILANCA!E73</f>
        <v>103959.32</v>
      </c>
      <c r="E1078" s="2">
        <v>0</v>
      </c>
      <c r="F1078" s="2">
        <v>0</v>
      </c>
      <c r="G1078" s="3">
        <f t="shared" si="34"/>
        <v>22004.598720000002</v>
      </c>
      <c r="H1078" s="3">
        <f t="shared" si="33"/>
        <v>0.72000000000116415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490.19</v>
      </c>
      <c r="D1087" s="2">
        <f>BILANCA!E82</f>
        <v>1688.72</v>
      </c>
      <c r="E1087" s="2">
        <v>0</v>
      </c>
      <c r="F1087" s="2">
        <v>0</v>
      </c>
      <c r="G1087" s="3">
        <f t="shared" si="34"/>
        <v>297.80750999999998</v>
      </c>
      <c r="H1087" s="3">
        <f t="shared" si="33"/>
        <v>0.46999999999997044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490.19</v>
      </c>
      <c r="D1092" s="2">
        <f>BILANCA!E87</f>
        <v>1688.72</v>
      </c>
      <c r="E1092" s="2">
        <v>0</v>
      </c>
      <c r="F1092" s="2">
        <v>0</v>
      </c>
      <c r="G1092" s="3">
        <f t="shared" si="34"/>
        <v>317.14566000000002</v>
      </c>
      <c r="H1092" s="3">
        <f t="shared" si="35"/>
        <v>0.46999999999997044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1093.53</v>
      </c>
      <c r="D1152" s="2">
        <f>BILANCA!E147</f>
        <v>4148.79</v>
      </c>
      <c r="E1152" s="2">
        <v>0</v>
      </c>
      <c r="F1152" s="2">
        <v>0</v>
      </c>
      <c r="G1152" s="3">
        <f t="shared" si="36"/>
        <v>1333.5376199999998</v>
      </c>
      <c r="H1152" s="3">
        <f t="shared" si="35"/>
        <v>0.68000000000006366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1093.53</v>
      </c>
      <c r="D1166" s="2">
        <f>BILANCA!E161</f>
        <v>4148.79</v>
      </c>
      <c r="E1166" s="2">
        <v>0</v>
      </c>
      <c r="F1166" s="2">
        <v>0</v>
      </c>
      <c r="G1166" s="3">
        <f t="shared" si="36"/>
        <v>1465.01316</v>
      </c>
      <c r="H1166" s="3">
        <f t="shared" si="37"/>
        <v>0.68000000000006366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62652.4</v>
      </c>
      <c r="D1176" s="2">
        <f>BILANCA!E171</f>
        <v>0</v>
      </c>
      <c r="E1176" s="2">
        <v>0</v>
      </c>
      <c r="F1176" s="2">
        <v>0</v>
      </c>
      <c r="G1176" s="3">
        <f t="shared" si="36"/>
        <v>10400.298400000001</v>
      </c>
      <c r="H1176" s="3">
        <f t="shared" si="37"/>
        <v>0.40000000000145519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62652.4</v>
      </c>
      <c r="D1179" s="2">
        <f>BILANCA!E174</f>
        <v>0</v>
      </c>
      <c r="E1179" s="2">
        <v>0</v>
      </c>
      <c r="F1179" s="2">
        <v>0</v>
      </c>
      <c r="G1179" s="3">
        <f t="shared" si="36"/>
        <v>10588.2556</v>
      </c>
      <c r="H1179" s="3">
        <f t="shared" si="37"/>
        <v>0.40000000000145519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414543.14000000007</v>
      </c>
      <c r="D1180" s="2">
        <f>BILANCA!E176</f>
        <v>352200.09</v>
      </c>
      <c r="E1180" s="2">
        <v>0</v>
      </c>
      <c r="F1180" s="2">
        <v>0</v>
      </c>
      <c r="G1180" s="3">
        <f t="shared" si="36"/>
        <v>190220.36440000002</v>
      </c>
      <c r="H1180" s="3">
        <f t="shared" si="37"/>
        <v>0.23000000009778887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63142.590000000004</v>
      </c>
      <c r="D1181" s="2">
        <f>BILANCA!E177</f>
        <v>68791.710000000006</v>
      </c>
      <c r="E1181" s="2">
        <v>0</v>
      </c>
      <c r="F1181" s="2">
        <v>0</v>
      </c>
      <c r="G1181" s="3">
        <f t="shared" si="36"/>
        <v>34324.147710000005</v>
      </c>
      <c r="H1181" s="3">
        <f t="shared" si="37"/>
        <v>0.69999999998981366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63142.590000000004</v>
      </c>
      <c r="D1182" s="2">
        <f>BILANCA!E178</f>
        <v>67319.39</v>
      </c>
      <c r="E1182" s="2">
        <v>0</v>
      </c>
      <c r="F1182" s="2">
        <v>0</v>
      </c>
      <c r="G1182" s="3">
        <f t="shared" si="36"/>
        <v>34018.395640000002</v>
      </c>
      <c r="H1182" s="3">
        <f t="shared" si="37"/>
        <v>0.79999999999563443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62377.66</v>
      </c>
      <c r="D1183" s="2">
        <f>BILANCA!E179</f>
        <v>66897.56</v>
      </c>
      <c r="E1183" s="2">
        <v>0</v>
      </c>
      <c r="F1183" s="2">
        <v>0</v>
      </c>
      <c r="G1183" s="3">
        <f t="shared" si="36"/>
        <v>33937.890939999997</v>
      </c>
      <c r="H1183" s="3">
        <f t="shared" si="37"/>
        <v>0.77999999999883585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274.74</v>
      </c>
      <c r="D1184" s="2">
        <f>BILANCA!E180</f>
        <v>421.83</v>
      </c>
      <c r="E1184" s="2">
        <v>0</v>
      </c>
      <c r="F1184" s="2">
        <v>0</v>
      </c>
      <c r="G1184" s="3">
        <f t="shared" si="36"/>
        <v>194.60159999999996</v>
      </c>
      <c r="H1184" s="3">
        <f t="shared" si="37"/>
        <v>0.43000000000000682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490.19</v>
      </c>
      <c r="D1200" s="2">
        <f>BILANCA!E196</f>
        <v>0</v>
      </c>
      <c r="E1200" s="2">
        <v>0</v>
      </c>
      <c r="F1200" s="2">
        <v>0</v>
      </c>
      <c r="G1200" s="3">
        <f t="shared" si="36"/>
        <v>93.136099999999999</v>
      </c>
      <c r="H1200" s="3">
        <f t="shared" si="37"/>
        <v>0.18999999999999773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1472.32</v>
      </c>
      <c r="E1251" s="2">
        <v>0</v>
      </c>
      <c r="F1251" s="2">
        <v>0</v>
      </c>
      <c r="G1251" s="3">
        <f t="shared" si="38"/>
        <v>709.65823999999998</v>
      </c>
      <c r="H1251" s="3">
        <f t="shared" si="39"/>
        <v>0.31999999999993634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351400.55000000005</v>
      </c>
      <c r="D1255" s="2">
        <f>BILANCA!E251</f>
        <v>283408.38</v>
      </c>
      <c r="E1255" s="2">
        <v>0</v>
      </c>
      <c r="F1255" s="2">
        <v>0</v>
      </c>
      <c r="G1255" s="3">
        <f t="shared" si="38"/>
        <v>224963.24095000001</v>
      </c>
      <c r="H1255" s="3">
        <f t="shared" si="39"/>
        <v>0.82999999995809048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234628.62</v>
      </c>
      <c r="D1256" s="2">
        <f>BILANCA!E252</f>
        <v>242403.26</v>
      </c>
      <c r="E1256" s="2">
        <v>0</v>
      </c>
      <c r="F1256" s="2">
        <v>0</v>
      </c>
      <c r="G1256" s="3">
        <f t="shared" si="38"/>
        <v>176981.04444</v>
      </c>
      <c r="H1256" s="3">
        <f t="shared" si="39"/>
        <v>0.64000000001396984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234628.62</v>
      </c>
      <c r="D1257" s="2">
        <f>BILANCA!E253</f>
        <v>242403.26</v>
      </c>
      <c r="E1257" s="2">
        <v>0</v>
      </c>
      <c r="F1257" s="2">
        <v>0</v>
      </c>
      <c r="G1257" s="3">
        <f t="shared" si="38"/>
        <v>177700.47958000001</v>
      </c>
      <c r="H1257" s="3">
        <f t="shared" si="39"/>
        <v>0.64000000001396984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115678.39999999999</v>
      </c>
      <c r="D1259" s="2">
        <f>BILANCA!E255</f>
        <v>36856.329999999994</v>
      </c>
      <c r="E1259" s="2">
        <v>0</v>
      </c>
      <c r="F1259" s="2">
        <v>0</v>
      </c>
      <c r="G1259" s="3">
        <f t="shared" si="38"/>
        <v>47158.37393999999</v>
      </c>
      <c r="H1259" s="3">
        <f t="shared" si="39"/>
        <v>0.72999999998864951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115678.39999999999</v>
      </c>
      <c r="D1260" s="2">
        <f>BILANCA!E256</f>
        <v>37132.629999999997</v>
      </c>
      <c r="E1260" s="2">
        <v>0</v>
      </c>
      <c r="F1260" s="2">
        <v>0</v>
      </c>
      <c r="G1260" s="3">
        <f t="shared" si="38"/>
        <v>47485.914999999994</v>
      </c>
      <c r="H1260" s="3">
        <f t="shared" si="39"/>
        <v>0.76999999999679858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115678.39999999999</v>
      </c>
      <c r="D1261" s="2">
        <f>BILANCA!E257</f>
        <v>37132.629999999997</v>
      </c>
      <c r="E1261" s="2">
        <v>0</v>
      </c>
      <c r="F1261" s="2">
        <v>0</v>
      </c>
      <c r="G1261" s="3">
        <f t="shared" si="38"/>
        <v>47675.858659999998</v>
      </c>
      <c r="H1261" s="3">
        <f t="shared" si="39"/>
        <v>0.76999999999679858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276.3</v>
      </c>
      <c r="E1264" s="2">
        <v>0</v>
      </c>
      <c r="F1264" s="2">
        <v>0</v>
      </c>
      <c r="G1264" s="3">
        <f t="shared" si="38"/>
        <v>140.3604</v>
      </c>
      <c r="H1264" s="3">
        <f t="shared" si="39"/>
        <v>0.30000000000001137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276.3</v>
      </c>
      <c r="E1266" s="2">
        <v>0</v>
      </c>
      <c r="F1266" s="2">
        <v>0</v>
      </c>
      <c r="G1266" s="3">
        <f t="shared" si="38"/>
        <v>141.46559999999999</v>
      </c>
      <c r="H1266" s="3">
        <f t="shared" si="39"/>
        <v>0.30000000000001137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1093.53</v>
      </c>
      <c r="D1278" s="2">
        <f>BILANCA!E274</f>
        <v>4148.79</v>
      </c>
      <c r="E1278" s="2">
        <v>0</v>
      </c>
      <c r="F1278" s="2">
        <v>0</v>
      </c>
      <c r="G1278" s="3">
        <f t="shared" si="40"/>
        <v>2516.8174800000002</v>
      </c>
      <c r="H1278" s="3">
        <f t="shared" si="39"/>
        <v>0.68000000000006366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1093.53</v>
      </c>
      <c r="D1292" s="2">
        <f>BILANCA!E288</f>
        <v>4148.79</v>
      </c>
      <c r="E1292" s="2">
        <v>0</v>
      </c>
      <c r="F1292" s="2">
        <v>0</v>
      </c>
      <c r="G1292" s="3">
        <f t="shared" si="40"/>
        <v>2648.2930200000001</v>
      </c>
      <c r="H1292" s="3">
        <f t="shared" si="41"/>
        <v>0.68000000000006366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817.88</v>
      </c>
      <c r="D1305" s="2">
        <f>BILANCA!E302</f>
        <v>97.52</v>
      </c>
      <c r="E1305" s="2">
        <v>0</v>
      </c>
      <c r="F1305" s="2">
        <v>0</v>
      </c>
      <c r="G1305" s="3">
        <f t="shared" si="40"/>
        <v>298.81139999999999</v>
      </c>
      <c r="H1305" s="3">
        <f t="shared" si="41"/>
        <v>0.60000000000000853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275.64999999999998</v>
      </c>
      <c r="D1306" s="2">
        <f>BILANCA!E303</f>
        <v>4051.27</v>
      </c>
      <c r="E1306" s="2">
        <v>0</v>
      </c>
      <c r="F1306" s="2">
        <v>0</v>
      </c>
      <c r="G1306" s="3">
        <f t="shared" si="40"/>
        <v>2479.9442399999998</v>
      </c>
      <c r="H1306" s="3">
        <f t="shared" si="41"/>
        <v>0.62000000000000455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490.19</v>
      </c>
      <c r="D1311" s="2">
        <f>BILANCA!E308</f>
        <v>1688.72</v>
      </c>
      <c r="E1311" s="2">
        <v>0</v>
      </c>
      <c r="F1311" s="2">
        <v>0</v>
      </c>
      <c r="G1311" s="3">
        <f t="shared" si="40"/>
        <v>1164.15663</v>
      </c>
      <c r="H1311" s="3">
        <f t="shared" si="41"/>
        <v>0.46999999999997044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63142.59</v>
      </c>
      <c r="D1340" s="2">
        <f>BILANCA!E337</f>
        <v>67319.39</v>
      </c>
      <c r="E1340" s="2">
        <v>0</v>
      </c>
      <c r="F1340" s="2">
        <v>0</v>
      </c>
      <c r="G1340" s="3">
        <f t="shared" si="42"/>
        <v>65267.852100000004</v>
      </c>
      <c r="H1340" s="3">
        <f t="shared" si="41"/>
        <v>0.80000000000291038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1472.32</v>
      </c>
      <c r="E1383" s="2">
        <v>0</v>
      </c>
      <c r="F1383" s="2">
        <v>0</v>
      </c>
      <c r="G1383" s="3">
        <f t="shared" si="42"/>
        <v>1098.3507199999999</v>
      </c>
      <c r="H1383" s="3">
        <f t="shared" si="43"/>
        <v>0.31999999999993634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851496.34</v>
      </c>
      <c r="D1503" s="2">
        <f>'RAS-funkcijski'!E107</f>
        <v>1011254.11</v>
      </c>
      <c r="E1503" s="2">
        <v>0</v>
      </c>
      <c r="F1503" s="2">
        <v>0</v>
      </c>
      <c r="G1503" s="3">
        <f t="shared" si="46"/>
        <v>296022.46967999998</v>
      </c>
      <c r="H1503" s="3">
        <f t="shared" si="47"/>
        <v>0.44999999995343387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851496.34</v>
      </c>
      <c r="D1505" s="2">
        <f>'RAS-funkcijski'!E109</f>
        <v>1011254.11</v>
      </c>
      <c r="E1505" s="2">
        <v>0</v>
      </c>
      <c r="F1505" s="2">
        <v>0</v>
      </c>
      <c r="G1505" s="3">
        <f t="shared" si="46"/>
        <v>301770.47879999998</v>
      </c>
      <c r="H1505" s="3">
        <f t="shared" si="47"/>
        <v>0.44999999995343387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851496.34</v>
      </c>
      <c r="D1537" s="14">
        <f>'RAS-funkcijski'!E141</f>
        <v>1011254.11</v>
      </c>
      <c r="E1537" s="14">
        <v>0</v>
      </c>
      <c r="F1537" s="14">
        <v>0</v>
      </c>
      <c r="G1537" s="15">
        <f t="shared" si="48"/>
        <v>393738.62472000002</v>
      </c>
      <c r="H1537" s="15">
        <f t="shared" si="47"/>
        <v>0.44999999995343387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48"/>
        <v>0</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63142.59</v>
      </c>
      <c r="D1582" s="7"/>
      <c r="E1582" s="7">
        <v>0</v>
      </c>
      <c r="F1582" s="7">
        <v>0</v>
      </c>
      <c r="G1582" s="8">
        <f t="shared" ref="G1582:G1613" si="54">B1582/1000*C1582</f>
        <v>63.142589999999998</v>
      </c>
      <c r="H1582" s="8">
        <f t="shared" ref="H1582:H1613" si="55">ABS(C1582-ROUND(C1582,0))</f>
        <v>0.41000000000349246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951805.17</v>
      </c>
      <c r="D1583" s="2">
        <v>0</v>
      </c>
      <c r="E1583" s="2">
        <v>0</v>
      </c>
      <c r="F1583" s="2">
        <v>0</v>
      </c>
      <c r="G1583" s="3">
        <f t="shared" si="54"/>
        <v>1903.6103400000002</v>
      </c>
      <c r="H1583" s="3">
        <f t="shared" si="55"/>
        <v>0.17000000004190952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18682.439999999999</v>
      </c>
      <c r="D1584" s="2">
        <v>0</v>
      </c>
      <c r="E1584" s="2">
        <v>0</v>
      </c>
      <c r="F1584" s="2">
        <v>0</v>
      </c>
      <c r="G1584" s="3">
        <f t="shared" si="54"/>
        <v>56.047319999999999</v>
      </c>
      <c r="H1584" s="3">
        <f t="shared" si="55"/>
        <v>0.43999999999869033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916341.43</v>
      </c>
      <c r="D1585" s="2">
        <v>0</v>
      </c>
      <c r="E1585" s="2">
        <v>0</v>
      </c>
      <c r="F1585" s="2">
        <v>0</v>
      </c>
      <c r="G1585" s="3">
        <f t="shared" si="54"/>
        <v>3665.3657200000002</v>
      </c>
      <c r="H1585" s="3">
        <f t="shared" si="55"/>
        <v>0.43000000005122274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794001.91</v>
      </c>
      <c r="D1586" s="2">
        <v>0</v>
      </c>
      <c r="E1586" s="2">
        <v>0</v>
      </c>
      <c r="F1586" s="2">
        <v>0</v>
      </c>
      <c r="G1586" s="3">
        <f t="shared" si="54"/>
        <v>3970.0095500000002</v>
      </c>
      <c r="H1586" s="3">
        <f t="shared" si="55"/>
        <v>8.999999996740371E-2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121790.16</v>
      </c>
      <c r="D1587" s="2">
        <v>0</v>
      </c>
      <c r="E1587" s="2">
        <v>0</v>
      </c>
      <c r="F1587" s="2">
        <v>0</v>
      </c>
      <c r="G1587" s="3">
        <f t="shared" si="54"/>
        <v>730.74096000000009</v>
      </c>
      <c r="H1587" s="3">
        <f t="shared" si="55"/>
        <v>0.16000000000349246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549.36</v>
      </c>
      <c r="D1588" s="2">
        <v>0</v>
      </c>
      <c r="E1588" s="2">
        <v>0</v>
      </c>
      <c r="F1588" s="2">
        <v>0</v>
      </c>
      <c r="G1588" s="3">
        <f t="shared" si="54"/>
        <v>3.84552</v>
      </c>
      <c r="H1588" s="3">
        <f t="shared" si="55"/>
        <v>0.36000000000001364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15966.3</v>
      </c>
      <c r="D1594" s="2">
        <v>0</v>
      </c>
      <c r="E1594" s="2">
        <v>0</v>
      </c>
      <c r="F1594" s="2">
        <v>0</v>
      </c>
      <c r="G1594" s="3">
        <f t="shared" si="54"/>
        <v>207.56189999999998</v>
      </c>
      <c r="H1594" s="3">
        <f t="shared" si="55"/>
        <v>0.2999999999992724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815</v>
      </c>
      <c r="D1601" s="2">
        <v>0</v>
      </c>
      <c r="E1601" s="2">
        <v>0</v>
      </c>
      <c r="F1601" s="2">
        <v>0</v>
      </c>
      <c r="G1601" s="3">
        <f t="shared" si="54"/>
        <v>16.3</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946156.05000000016</v>
      </c>
      <c r="D1602" s="2">
        <v>0</v>
      </c>
      <c r="E1602" s="2">
        <v>0</v>
      </c>
      <c r="F1602" s="2">
        <v>0</v>
      </c>
      <c r="G1602" s="3">
        <f t="shared" si="54"/>
        <v>19869.277050000004</v>
      </c>
      <c r="H1602" s="3">
        <f t="shared" si="55"/>
        <v>5.0000000162981451E-2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17700.310000000001</v>
      </c>
      <c r="D1603" s="2">
        <v>0</v>
      </c>
      <c r="E1603" s="2">
        <v>0</v>
      </c>
      <c r="F1603" s="2">
        <v>0</v>
      </c>
      <c r="G1603" s="3">
        <f t="shared" si="54"/>
        <v>389.40681999999998</v>
      </c>
      <c r="H1603" s="3">
        <f t="shared" si="55"/>
        <v>0.31000000000130967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911674.44000000006</v>
      </c>
      <c r="D1604" s="2">
        <v>0</v>
      </c>
      <c r="E1604" s="2">
        <v>0</v>
      </c>
      <c r="F1604" s="2">
        <v>0</v>
      </c>
      <c r="G1604" s="3">
        <f t="shared" si="54"/>
        <v>20968.512119999999</v>
      </c>
      <c r="H1604" s="3">
        <f t="shared" si="55"/>
        <v>0.44000000006053597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789482.01</v>
      </c>
      <c r="D1605" s="2">
        <v>0</v>
      </c>
      <c r="E1605" s="2">
        <v>0</v>
      </c>
      <c r="F1605" s="2">
        <v>0</v>
      </c>
      <c r="G1605" s="3">
        <f t="shared" si="54"/>
        <v>18947.568240000001</v>
      </c>
      <c r="H1605" s="3">
        <f t="shared" si="55"/>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121643.07</v>
      </c>
      <c r="D1606" s="2">
        <v>0</v>
      </c>
      <c r="E1606" s="2">
        <v>0</v>
      </c>
      <c r="F1606" s="2">
        <v>0</v>
      </c>
      <c r="G1606" s="3">
        <f t="shared" si="54"/>
        <v>3041.0767500000002</v>
      </c>
      <c r="H1606" s="3">
        <f t="shared" si="55"/>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549.36</v>
      </c>
      <c r="D1607" s="2">
        <v>0</v>
      </c>
      <c r="E1607" s="2">
        <v>0</v>
      </c>
      <c r="F1607" s="2">
        <v>0</v>
      </c>
      <c r="G1607" s="3">
        <f t="shared" si="54"/>
        <v>14.28336</v>
      </c>
      <c r="H1607" s="3">
        <f t="shared" si="55"/>
        <v>0.36000000000001364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15966.3</v>
      </c>
      <c r="D1613" s="2">
        <v>0</v>
      </c>
      <c r="E1613" s="2">
        <v>0</v>
      </c>
      <c r="F1613" s="2">
        <v>0</v>
      </c>
      <c r="G1613" s="3">
        <f t="shared" si="54"/>
        <v>510.92160000000001</v>
      </c>
      <c r="H1613" s="3">
        <f t="shared" si="55"/>
        <v>0.2999999999992724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815</v>
      </c>
      <c r="D1620" s="2">
        <v>0</v>
      </c>
      <c r="E1620" s="2">
        <v>0</v>
      </c>
      <c r="F1620" s="2">
        <v>0</v>
      </c>
      <c r="G1620" s="3">
        <f t="shared" si="56"/>
        <v>31.785</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68791.709999999846</v>
      </c>
      <c r="D1621" s="2">
        <v>0</v>
      </c>
      <c r="E1621" s="2">
        <v>0</v>
      </c>
      <c r="F1621" s="2">
        <v>0</v>
      </c>
      <c r="G1621" s="3">
        <f t="shared" si="56"/>
        <v>2751.6683999999941</v>
      </c>
      <c r="H1621" s="3">
        <f t="shared" si="57"/>
        <v>0.29000000015366822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68791.710000000006</v>
      </c>
      <c r="D1681" s="2">
        <v>0</v>
      </c>
      <c r="E1681" s="2">
        <v>0</v>
      </c>
      <c r="F1681" s="2">
        <v>0</v>
      </c>
      <c r="G1681" s="3">
        <f t="shared" si="60"/>
        <v>6879.1710000000012</v>
      </c>
      <c r="H1681" s="3">
        <f t="shared" si="61"/>
        <v>0.28999999999359716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1472.32</v>
      </c>
      <c r="D1682" s="2">
        <v>0</v>
      </c>
      <c r="E1682" s="2">
        <v>0</v>
      </c>
      <c r="F1682" s="2">
        <v>0</v>
      </c>
      <c r="G1682" s="3">
        <f t="shared" si="60"/>
        <v>148.70432</v>
      </c>
      <c r="H1682" s="3">
        <f t="shared" si="61"/>
        <v>0.31999999999993634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67319.39</v>
      </c>
      <c r="D1683" s="2">
        <v>0</v>
      </c>
      <c r="E1683" s="2">
        <v>0</v>
      </c>
      <c r="F1683" s="2">
        <v>0</v>
      </c>
      <c r="G1683" s="3">
        <f t="shared" si="60"/>
        <v>6866.5777799999996</v>
      </c>
      <c r="H1683" s="3">
        <f t="shared" si="61"/>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8"/>
      <c r="D2" s="5"/>
      <c r="E2" s="5"/>
      <c r="F2" s="5"/>
      <c r="G2" s="5"/>
      <c r="H2" s="5"/>
      <c r="I2" s="5"/>
      <c r="J2" s="5"/>
      <c r="K2" s="5"/>
      <c r="L2" s="5"/>
      <c r="M2" s="5"/>
      <c r="N2" s="5"/>
      <c r="O2" s="5"/>
      <c r="P2" s="5"/>
    </row>
    <row r="3" spans="1:16" ht="18.75" customHeight="1" x14ac:dyDescent="0.2">
      <c r="A3" s="222" t="s">
        <v>2021</v>
      </c>
      <c r="B3" s="402"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8" t="s">
        <v>2103</v>
      </c>
      <c r="C46" s="398"/>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2" t="s">
        <v>2106</v>
      </c>
      <c r="B48" s="407" t="s">
        <v>2107</v>
      </c>
      <c r="C48" s="406"/>
      <c r="D48" s="5"/>
      <c r="E48" s="5"/>
      <c r="F48" s="5"/>
      <c r="G48" s="5"/>
      <c r="H48" s="5"/>
      <c r="I48" s="5"/>
      <c r="J48" s="5"/>
      <c r="K48" s="5"/>
      <c r="L48" s="5"/>
      <c r="M48" s="5"/>
      <c r="N48" s="5"/>
      <c r="O48" s="5"/>
      <c r="P48" s="5"/>
    </row>
    <row r="49" spans="1:16" ht="34.5" customHeight="1" x14ac:dyDescent="0.2">
      <c r="A49" s="202" t="s">
        <v>2108</v>
      </c>
      <c r="B49" s="405" t="s">
        <v>2109</v>
      </c>
      <c r="C49" s="406"/>
      <c r="D49" s="5"/>
      <c r="E49" s="5"/>
      <c r="F49" s="5"/>
      <c r="G49" s="5"/>
      <c r="H49" s="5"/>
      <c r="I49" s="5"/>
      <c r="J49" s="5"/>
      <c r="K49" s="5"/>
      <c r="L49" s="5"/>
      <c r="M49" s="5"/>
      <c r="N49" s="5"/>
      <c r="O49" s="5"/>
      <c r="P49" s="5"/>
    </row>
    <row r="50" spans="1:16" ht="34.5" customHeight="1" x14ac:dyDescent="0.2">
      <c r="A50" s="202" t="s">
        <v>2110</v>
      </c>
      <c r="B50" s="405" t="s">
        <v>2111</v>
      </c>
      <c r="C50" s="406"/>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10" t="s">
        <v>2117</v>
      </c>
      <c r="C53" s="411"/>
      <c r="D53" s="5"/>
      <c r="E53" s="5"/>
      <c r="F53" s="5"/>
      <c r="G53" s="5"/>
      <c r="H53" s="5"/>
      <c r="I53" s="5"/>
      <c r="J53" s="5"/>
      <c r="K53" s="5"/>
      <c r="L53" s="5"/>
      <c r="M53" s="5"/>
      <c r="N53" s="5"/>
      <c r="O53" s="5"/>
      <c r="P53" s="5"/>
    </row>
    <row r="54" spans="1:16" ht="31.5" customHeight="1" x14ac:dyDescent="0.2">
      <c r="A54" s="224" t="s">
        <v>2118</v>
      </c>
      <c r="B54" s="410" t="s">
        <v>2119</v>
      </c>
      <c r="C54" s="411"/>
      <c r="D54" s="5"/>
      <c r="E54" s="5"/>
      <c r="F54" s="5"/>
      <c r="G54" s="5"/>
      <c r="H54" s="5"/>
      <c r="I54" s="5"/>
      <c r="J54" s="5"/>
      <c r="K54" s="5"/>
      <c r="L54" s="5"/>
      <c r="M54" s="5"/>
      <c r="N54" s="5"/>
      <c r="O54" s="5"/>
      <c r="P54" s="5"/>
    </row>
    <row r="55" spans="1:16" ht="54.6" customHeight="1" x14ac:dyDescent="0.2">
      <c r="A55" s="224" t="s">
        <v>2120</v>
      </c>
      <c r="B55" s="410" t="s">
        <v>2121</v>
      </c>
      <c r="C55" s="411"/>
      <c r="D55" s="5"/>
      <c r="E55" s="5"/>
      <c r="F55" s="5"/>
      <c r="G55" s="5"/>
      <c r="H55" s="5"/>
      <c r="I55" s="5"/>
      <c r="J55" s="5"/>
      <c r="K55" s="5"/>
      <c r="L55" s="5"/>
      <c r="M55" s="5"/>
      <c r="N55" s="5"/>
      <c r="O55" s="5"/>
      <c r="P55" s="5"/>
    </row>
    <row r="56" spans="1:16" ht="54.6" customHeight="1" x14ac:dyDescent="0.2">
      <c r="A56" s="224" t="s">
        <v>2122</v>
      </c>
      <c r="B56" s="410" t="s">
        <v>2123</v>
      </c>
      <c r="C56" s="411"/>
      <c r="D56" s="5"/>
      <c r="E56" s="5"/>
      <c r="F56" s="5"/>
      <c r="G56" s="5"/>
      <c r="H56" s="5"/>
      <c r="I56" s="5"/>
      <c r="J56" s="5"/>
      <c r="K56" s="5"/>
      <c r="L56" s="5"/>
      <c r="M56" s="5"/>
      <c r="N56" s="5"/>
      <c r="O56" s="5"/>
      <c r="P56" s="5"/>
    </row>
    <row r="57" spans="1:16" ht="54" customHeight="1" x14ac:dyDescent="0.2">
      <c r="A57" s="224" t="s">
        <v>2124</v>
      </c>
      <c r="B57" s="410" t="s">
        <v>2125</v>
      </c>
      <c r="C57" s="411"/>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395" t="s">
        <v>2129</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9"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1970</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7" t="s">
        <v>1972</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40623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6" t="s">
        <v>1976</v>
      </c>
      <c r="F7" s="339" t="s">
        <v>1977</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6"/>
      <c r="F8" s="341" t="s">
        <v>1980</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1981</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1982</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1983</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1984</v>
      </c>
      <c r="G12" s="330"/>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6"/>
      <c r="F13" s="363" t="s">
        <v>1987</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6" t="s">
        <v>8</v>
      </c>
      <c r="C16" s="347"/>
      <c r="D16" s="347"/>
      <c r="E16" s="34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1977</v>
      </c>
      <c r="B17" s="362" t="str">
        <f>'PR-RAS'!B6</f>
        <v>PRIHODI POSLOVANJA (šifre 61+62+63+64+65+66+67+68)</v>
      </c>
      <c r="C17" s="358"/>
      <c r="D17" s="358"/>
      <c r="E17" s="358"/>
      <c r="F17" s="359"/>
      <c r="G17" s="28" t="str">
        <f>'PR-RAS'!C6</f>
        <v>6</v>
      </c>
      <c r="H17" s="275">
        <f>'PR-RAS'!D6</f>
        <v>864797.48</v>
      </c>
      <c r="I17" s="275">
        <f>'PR-RAS'!E6</f>
        <v>932432.04</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839409.37999999989</v>
      </c>
      <c r="I18" s="275">
        <f>'PR-RAS'!E152</f>
        <v>993646.81</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115678.40000000013</v>
      </c>
      <c r="I19" s="275">
        <f>'PR-RAS'!E649</f>
        <v>36856.329999999929</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6" t="s">
        <v>8</v>
      </c>
      <c r="C21" s="347"/>
      <c r="D21" s="347"/>
      <c r="E21" s="347"/>
      <c r="F21" s="348"/>
      <c r="G21" s="201" t="s">
        <v>9</v>
      </c>
      <c r="H21" s="265" t="s">
        <v>1989</v>
      </c>
      <c r="I21" s="266" t="s">
        <v>1990</v>
      </c>
      <c r="J21" s="5"/>
      <c r="K21" s="5"/>
      <c r="L21" s="5"/>
      <c r="M21" s="5"/>
      <c r="N21" s="5"/>
      <c r="O21" s="5"/>
      <c r="P21" s="5"/>
      <c r="Q21" s="5"/>
      <c r="R21" s="5"/>
      <c r="S21" s="5"/>
      <c r="T21" s="5"/>
      <c r="U21" s="5"/>
      <c r="V21" s="5"/>
      <c r="W21" s="5"/>
    </row>
    <row r="22" spans="1:23" ht="12.75" customHeight="1" x14ac:dyDescent="0.2">
      <c r="A22" s="343" t="s">
        <v>1980</v>
      </c>
      <c r="B22" s="362" t="str">
        <f>BILANCA!B7</f>
        <v>Nefinancijska imovina (šifre 01+02+03+04+05+06)</v>
      </c>
      <c r="C22" s="358"/>
      <c r="D22" s="358"/>
      <c r="E22" s="358"/>
      <c r="F22" s="359"/>
      <c r="G22" s="126" t="str">
        <f>BILANCA!C7</f>
        <v>B002</v>
      </c>
      <c r="H22" s="275">
        <f>BILANCA!D7</f>
        <v>234628.62</v>
      </c>
      <c r="I22" s="275">
        <f>BILANCA!E7</f>
        <v>242403.26</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179914.52</v>
      </c>
      <c r="I23" s="275">
        <f>BILANCA!E69</f>
        <v>109796.83</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63142.590000000004</v>
      </c>
      <c r="I24" s="275">
        <f>BILANCA!E177</f>
        <v>68791.710000000006</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351400.55000000005</v>
      </c>
      <c r="I25" s="275">
        <f>BILANCA!E251</f>
        <v>283408.38</v>
      </c>
      <c r="J25" s="5"/>
      <c r="K25" s="5"/>
      <c r="L25" s="5"/>
      <c r="M25" s="5"/>
      <c r="N25" s="5"/>
      <c r="O25" s="5"/>
      <c r="P25" s="5"/>
      <c r="Q25" s="5"/>
      <c r="R25" s="5"/>
      <c r="S25" s="5"/>
      <c r="T25" s="5"/>
      <c r="U25" s="5"/>
      <c r="V25" s="5"/>
      <c r="W25" s="5"/>
    </row>
    <row r="26" spans="1:23" ht="48" x14ac:dyDescent="0.2">
      <c r="A26" s="200" t="s">
        <v>1988</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1991</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851496.34</v>
      </c>
      <c r="I31" s="275">
        <f>'RAS-funkcijski'!E141</f>
        <v>1011254.11</v>
      </c>
      <c r="J31" s="5"/>
      <c r="K31" s="5"/>
      <c r="L31" s="5"/>
      <c r="M31" s="5"/>
      <c r="N31" s="5"/>
      <c r="O31" s="5"/>
      <c r="P31" s="5"/>
      <c r="Q31" s="5"/>
      <c r="R31" s="5"/>
      <c r="S31" s="5"/>
      <c r="T31" s="5"/>
      <c r="U31" s="5"/>
      <c r="V31" s="5"/>
      <c r="W31" s="5"/>
    </row>
    <row r="32" spans="1:23" ht="29.25" customHeight="1" x14ac:dyDescent="0.2">
      <c r="A32" s="200" t="s">
        <v>1988</v>
      </c>
      <c r="B32" s="346" t="s">
        <v>8</v>
      </c>
      <c r="C32" s="347"/>
      <c r="D32" s="347"/>
      <c r="E32" s="347"/>
      <c r="F32" s="348"/>
      <c r="G32" s="201" t="s">
        <v>9</v>
      </c>
      <c r="H32" s="265" t="s">
        <v>1992</v>
      </c>
      <c r="I32" s="266" t="s">
        <v>1993</v>
      </c>
      <c r="J32" s="5"/>
      <c r="K32" s="5"/>
      <c r="L32" s="5"/>
      <c r="M32" s="5"/>
      <c r="N32" s="5"/>
      <c r="O32" s="5"/>
      <c r="P32" s="5"/>
      <c r="Q32" s="5"/>
      <c r="R32" s="5"/>
      <c r="S32" s="5"/>
      <c r="T32" s="5"/>
      <c r="U32" s="5"/>
      <c r="V32" s="5"/>
      <c r="W32" s="5"/>
    </row>
    <row r="33" spans="1:23" ht="12.75" customHeight="1" x14ac:dyDescent="0.2">
      <c r="A33" s="343" t="s">
        <v>1982</v>
      </c>
      <c r="B33" s="357" t="str">
        <f>'P-VRIO'!B5</f>
        <v>Promjene u vrijednosti i obujmu imovine (šifre 91511+91512)</v>
      </c>
      <c r="C33" s="358"/>
      <c r="D33" s="358"/>
      <c r="E33" s="358"/>
      <c r="F33" s="35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6" t="s">
        <v>8</v>
      </c>
      <c r="C37" s="347"/>
      <c r="D37" s="347"/>
      <c r="E37" s="347"/>
      <c r="F37" s="348"/>
      <c r="G37" s="201" t="s">
        <v>9</v>
      </c>
      <c r="H37" s="265" t="s">
        <v>1989</v>
      </c>
      <c r="I37" s="266" t="s">
        <v>1951</v>
      </c>
      <c r="J37" s="5"/>
      <c r="K37" s="5"/>
      <c r="L37" s="5"/>
      <c r="M37" s="5"/>
      <c r="N37" s="5"/>
      <c r="O37" s="5"/>
      <c r="P37" s="5"/>
      <c r="Q37" s="5"/>
      <c r="R37" s="5"/>
      <c r="S37" s="5"/>
      <c r="T37" s="5"/>
      <c r="U37" s="5"/>
      <c r="V37" s="5"/>
      <c r="W37" s="5"/>
    </row>
    <row r="38" spans="1:23" ht="12.75" customHeight="1" x14ac:dyDescent="0.2">
      <c r="A38" s="343" t="s">
        <v>1983</v>
      </c>
      <c r="B38" s="362" t="str">
        <f>OBVEZE!B5</f>
        <v>Stanje obveza 1. siječnja (=stanju obveza iz Izvještaja o obvezama na 31. prosinca prethodne godine)</v>
      </c>
      <c r="C38" s="358"/>
      <c r="D38" s="358"/>
      <c r="E38" s="358"/>
      <c r="F38" s="359"/>
      <c r="G38" s="126" t="str">
        <f>OBVEZE!C5</f>
        <v>V001</v>
      </c>
      <c r="H38" s="275">
        <f>OBVEZE!D5</f>
        <v>63142.59</v>
      </c>
      <c r="I38" s="275" t="s">
        <v>1994</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1994</v>
      </c>
      <c r="I39" s="275">
        <f>OBVEZE!D44</f>
        <v>68791.709999999846</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1994</v>
      </c>
      <c r="I41" s="276">
        <f>OBVEZE!D104</f>
        <v>68791.710000000006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7" width="14.42578125" style="46" customWidth="1"/>
    <col min="8"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864797.48</v>
      </c>
      <c r="E6" s="60">
        <f>E7+E43+E49+E82+E106+E125+E134+E140</f>
        <v>932432.04</v>
      </c>
      <c r="F6" s="45">
        <f t="shared" ref="F6:F69" si="0">IF(D6&lt;&gt;0,IF(E6/D6&gt;=100,"&gt;&gt;100",E6/D6*100),"-")</f>
        <v>107.82085535216869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26796.639999999999</v>
      </c>
      <c r="E49" s="60">
        <f>E50+E53+E58+E61+E64+E68+E71+E74+E77</f>
        <v>3590.4</v>
      </c>
      <c r="F49" s="45">
        <f t="shared" si="0"/>
        <v>13.398694761731322</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24296.639999999999</v>
      </c>
      <c r="E61" s="60">
        <f>SUM(E62:E63)</f>
        <v>0</v>
      </c>
      <c r="F61" s="45">
        <f t="shared" si="0"/>
        <v>0</v>
      </c>
    </row>
    <row r="62" spans="1:6" ht="12.75" customHeight="1" x14ac:dyDescent="0.2">
      <c r="A62" s="63">
        <v>6341</v>
      </c>
      <c r="B62" s="65" t="s">
        <v>127</v>
      </c>
      <c r="C62" s="247" t="s">
        <v>128</v>
      </c>
      <c r="D62" s="194">
        <v>24296.639999999999</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2500</v>
      </c>
      <c r="E77" s="60">
        <f>SUM(E78:E81)</f>
        <v>3590.4</v>
      </c>
      <c r="F77" s="45">
        <f t="shared" si="1"/>
        <v>143.61600000000001</v>
      </c>
    </row>
    <row r="78" spans="1:6" ht="12.75" customHeight="1" x14ac:dyDescent="0.2">
      <c r="A78" s="63">
        <v>6391</v>
      </c>
      <c r="B78" s="64" t="s">
        <v>159</v>
      </c>
      <c r="C78" s="247" t="s">
        <v>160</v>
      </c>
      <c r="D78" s="194">
        <v>2500</v>
      </c>
      <c r="E78" s="194">
        <v>3590.4</v>
      </c>
      <c r="F78" s="45">
        <f t="shared" si="1"/>
        <v>143.61600000000001</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9.4499999999999993</v>
      </c>
      <c r="E82" s="60">
        <f>E83+E91+E98</f>
        <v>10.029999999999999</v>
      </c>
      <c r="F82" s="45">
        <f t="shared" si="1"/>
        <v>106.13756613756613</v>
      </c>
    </row>
    <row r="83" spans="1:6" ht="12.75" customHeight="1" x14ac:dyDescent="0.2">
      <c r="A83" s="63">
        <v>641</v>
      </c>
      <c r="B83" s="64" t="s">
        <v>169</v>
      </c>
      <c r="C83" s="247" t="s">
        <v>170</v>
      </c>
      <c r="D83" s="60">
        <f>SUM(D84:D90)</f>
        <v>9.4499999999999993</v>
      </c>
      <c r="E83" s="60">
        <f>SUM(E84:E90)</f>
        <v>10.029999999999999</v>
      </c>
      <c r="F83" s="45">
        <f t="shared" si="1"/>
        <v>106.13756613756613</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9.4499999999999993</v>
      </c>
      <c r="E85" s="194">
        <v>10.029999999999999</v>
      </c>
      <c r="F85" s="45">
        <f t="shared" si="1"/>
        <v>106.13756613756613</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c r="E124" s="192">
        <v>0</v>
      </c>
      <c r="F124" s="71" t="str">
        <f t="shared" si="1"/>
        <v>-</v>
      </c>
    </row>
    <row r="125" spans="1:6" ht="24" x14ac:dyDescent="0.2">
      <c r="A125" s="63">
        <v>66</v>
      </c>
      <c r="B125" s="182" t="s">
        <v>253</v>
      </c>
      <c r="C125" s="247" t="s">
        <v>254</v>
      </c>
      <c r="D125" s="60">
        <f>D126+D129</f>
        <v>13825.17</v>
      </c>
      <c r="E125" s="60">
        <f>E126+E129</f>
        <v>13753.8</v>
      </c>
      <c r="F125" s="45">
        <f t="shared" si="1"/>
        <v>99.483767649873371</v>
      </c>
    </row>
    <row r="126" spans="1:6" ht="12.75" customHeight="1" x14ac:dyDescent="0.2">
      <c r="A126" s="63">
        <v>661</v>
      </c>
      <c r="B126" s="65" t="s">
        <v>255</v>
      </c>
      <c r="C126" s="247" t="s">
        <v>256</v>
      </c>
      <c r="D126" s="60">
        <f>SUM(D127:D128)</f>
        <v>8819.17</v>
      </c>
      <c r="E126" s="60">
        <f>SUM(E127:E128)</f>
        <v>12112.8</v>
      </c>
      <c r="F126" s="45">
        <f t="shared" si="1"/>
        <v>137.34625820797194</v>
      </c>
    </row>
    <row r="127" spans="1:6" ht="12.75" customHeight="1" x14ac:dyDescent="0.2">
      <c r="A127" s="63">
        <v>6614</v>
      </c>
      <c r="B127" s="65" t="s">
        <v>257</v>
      </c>
      <c r="C127" s="247" t="s">
        <v>258</v>
      </c>
      <c r="D127" s="194">
        <v>8819.17</v>
      </c>
      <c r="E127" s="194">
        <v>12112.8</v>
      </c>
      <c r="F127" s="45">
        <f t="shared" si="1"/>
        <v>137.34625820797194</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5006</v>
      </c>
      <c r="E129" s="60">
        <f>SUM(E130:E133)</f>
        <v>1641</v>
      </c>
      <c r="F129" s="45">
        <f t="shared" si="1"/>
        <v>32.780663204155012</v>
      </c>
    </row>
    <row r="130" spans="1:6" ht="12.75" customHeight="1" x14ac:dyDescent="0.2">
      <c r="A130" s="63">
        <v>6631</v>
      </c>
      <c r="B130" s="65" t="s">
        <v>263</v>
      </c>
      <c r="C130" s="247" t="s">
        <v>264</v>
      </c>
      <c r="D130" s="194">
        <v>4500</v>
      </c>
      <c r="E130" s="194">
        <v>0</v>
      </c>
      <c r="F130" s="45">
        <f t="shared" si="1"/>
        <v>0</v>
      </c>
    </row>
    <row r="131" spans="1:6" ht="12.75" customHeight="1" x14ac:dyDescent="0.2">
      <c r="A131" s="63">
        <v>6632</v>
      </c>
      <c r="B131" s="182" t="s">
        <v>265</v>
      </c>
      <c r="C131" s="247" t="s">
        <v>266</v>
      </c>
      <c r="D131" s="194">
        <v>506</v>
      </c>
      <c r="E131" s="194">
        <v>1641</v>
      </c>
      <c r="F131" s="45">
        <f t="shared" si="1"/>
        <v>324.30830039525694</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824166.22</v>
      </c>
      <c r="E134" s="60">
        <f>E135+E139</f>
        <v>915077.81</v>
      </c>
      <c r="F134" s="45">
        <f t="shared" ref="F134:F197" si="2">IF(D134&lt;&gt;0,IF(E134/D134&gt;=100,"&gt;&gt;100",E134/D134*100),"-")</f>
        <v>111.03073479522129</v>
      </c>
    </row>
    <row r="135" spans="1:6" ht="24" x14ac:dyDescent="0.2">
      <c r="A135" s="63">
        <v>671</v>
      </c>
      <c r="B135" s="182" t="s">
        <v>273</v>
      </c>
      <c r="C135" s="247" t="s">
        <v>274</v>
      </c>
      <c r="D135" s="60">
        <f>SUM(D136:D138)</f>
        <v>824166.22</v>
      </c>
      <c r="E135" s="60">
        <f>SUM(E136:E138)</f>
        <v>915077.81</v>
      </c>
      <c r="F135" s="45">
        <f t="shared" si="2"/>
        <v>111.03073479522129</v>
      </c>
    </row>
    <row r="136" spans="1:6" ht="12.75" customHeight="1" x14ac:dyDescent="0.2">
      <c r="A136" s="63">
        <v>6711</v>
      </c>
      <c r="B136" s="65" t="s">
        <v>275</v>
      </c>
      <c r="C136" s="247" t="s">
        <v>276</v>
      </c>
      <c r="D136" s="194">
        <v>812585.26</v>
      </c>
      <c r="E136" s="194">
        <v>899387.81</v>
      </c>
      <c r="F136" s="45">
        <f t="shared" si="2"/>
        <v>110.68226982113853</v>
      </c>
    </row>
    <row r="137" spans="1:6" ht="24" x14ac:dyDescent="0.2">
      <c r="A137" s="63">
        <v>6712</v>
      </c>
      <c r="B137" s="182" t="s">
        <v>277</v>
      </c>
      <c r="C137" s="247" t="s">
        <v>278</v>
      </c>
      <c r="D137" s="194">
        <v>11580.96</v>
      </c>
      <c r="E137" s="194">
        <v>15690</v>
      </c>
      <c r="F137" s="45">
        <f t="shared" si="2"/>
        <v>135.48099639408133</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839409.37999999989</v>
      </c>
      <c r="E152" s="60">
        <f>E153+E164+E202+E221+E230+E262+E273</f>
        <v>993646.81</v>
      </c>
      <c r="F152" s="45">
        <f t="shared" si="2"/>
        <v>118.37451828331966</v>
      </c>
    </row>
    <row r="153" spans="1:6" ht="12.75" customHeight="1" x14ac:dyDescent="0.2">
      <c r="A153" s="63">
        <v>31</v>
      </c>
      <c r="B153" s="64" t="s">
        <v>308</v>
      </c>
      <c r="C153" s="247" t="s">
        <v>309</v>
      </c>
      <c r="D153" s="60">
        <f>D154+D159+D160</f>
        <v>717387.86999999988</v>
      </c>
      <c r="E153" s="60">
        <f>E154+E159+E160</f>
        <v>854740.8</v>
      </c>
      <c r="F153" s="45">
        <f t="shared" si="2"/>
        <v>119.14625765835713</v>
      </c>
    </row>
    <row r="154" spans="1:6" ht="12.75" customHeight="1" x14ac:dyDescent="0.2">
      <c r="A154" s="63">
        <v>311</v>
      </c>
      <c r="B154" s="64" t="s">
        <v>310</v>
      </c>
      <c r="C154" s="247" t="s">
        <v>311</v>
      </c>
      <c r="D154" s="60">
        <f>SUM(D155:D158)</f>
        <v>599933.39999999991</v>
      </c>
      <c r="E154" s="60">
        <f>SUM(E155:E158)</f>
        <v>714411.77</v>
      </c>
      <c r="F154" s="45">
        <f t="shared" si="2"/>
        <v>119.08184641828579</v>
      </c>
    </row>
    <row r="155" spans="1:6" ht="12.75" customHeight="1" x14ac:dyDescent="0.2">
      <c r="A155" s="63">
        <v>3111</v>
      </c>
      <c r="B155" s="64" t="s">
        <v>312</v>
      </c>
      <c r="C155" s="247" t="s">
        <v>313</v>
      </c>
      <c r="D155" s="194">
        <v>599885.44999999995</v>
      </c>
      <c r="E155" s="194">
        <v>714411.77</v>
      </c>
      <c r="F155" s="45">
        <f t="shared" si="2"/>
        <v>119.09136485974115</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0</v>
      </c>
      <c r="E157" s="194">
        <v>0</v>
      </c>
      <c r="F157" s="45" t="str">
        <f t="shared" si="2"/>
        <v>-</v>
      </c>
    </row>
    <row r="158" spans="1:6" ht="12.75" customHeight="1" x14ac:dyDescent="0.2">
      <c r="A158" s="63">
        <v>3114</v>
      </c>
      <c r="B158" s="65" t="s">
        <v>318</v>
      </c>
      <c r="C158" s="247" t="s">
        <v>319</v>
      </c>
      <c r="D158" s="194">
        <v>47.95</v>
      </c>
      <c r="E158" s="194">
        <v>0</v>
      </c>
      <c r="F158" s="45">
        <f t="shared" si="2"/>
        <v>0</v>
      </c>
    </row>
    <row r="159" spans="1:6" ht="12.75" customHeight="1" x14ac:dyDescent="0.2">
      <c r="A159" s="63">
        <v>312</v>
      </c>
      <c r="B159" s="65" t="s">
        <v>320</v>
      </c>
      <c r="C159" s="247" t="s">
        <v>321</v>
      </c>
      <c r="D159" s="194">
        <v>16698.91</v>
      </c>
      <c r="E159" s="194">
        <v>20324.650000000001</v>
      </c>
      <c r="F159" s="45">
        <f t="shared" si="2"/>
        <v>121.71243512301105</v>
      </c>
    </row>
    <row r="160" spans="1:6" ht="12.75" customHeight="1" x14ac:dyDescent="0.2">
      <c r="A160" s="63">
        <v>313</v>
      </c>
      <c r="B160" s="65" t="s">
        <v>322</v>
      </c>
      <c r="C160" s="247" t="s">
        <v>323</v>
      </c>
      <c r="D160" s="60">
        <f>SUM(D161:D163)</f>
        <v>100755.56</v>
      </c>
      <c r="E160" s="60">
        <f>SUM(E161:E163)</f>
        <v>120004.38</v>
      </c>
      <c r="F160" s="45">
        <f t="shared" si="2"/>
        <v>119.10447423447401</v>
      </c>
    </row>
    <row r="161" spans="1:6" ht="12.75" customHeight="1" x14ac:dyDescent="0.2">
      <c r="A161" s="63">
        <v>3131</v>
      </c>
      <c r="B161" s="65" t="s">
        <v>324</v>
      </c>
      <c r="C161" s="247" t="s">
        <v>325</v>
      </c>
      <c r="D161" s="194">
        <v>1766.54</v>
      </c>
      <c r="E161" s="194">
        <v>2126.52</v>
      </c>
      <c r="F161" s="45">
        <f t="shared" si="2"/>
        <v>120.37768745683653</v>
      </c>
    </row>
    <row r="162" spans="1:6" ht="12.75" customHeight="1" x14ac:dyDescent="0.2">
      <c r="A162" s="63">
        <v>3132</v>
      </c>
      <c r="B162" s="65" t="s">
        <v>326</v>
      </c>
      <c r="C162" s="247" t="s">
        <v>327</v>
      </c>
      <c r="D162" s="194">
        <v>98989.02</v>
      </c>
      <c r="E162" s="194">
        <v>117877.86</v>
      </c>
      <c r="F162" s="45">
        <f t="shared" si="2"/>
        <v>119.08175270348164</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121523.34</v>
      </c>
      <c r="E164" s="60">
        <f>E165+E170+E178+E188+E189+E194</f>
        <v>138356.65</v>
      </c>
      <c r="F164" s="45">
        <f t="shared" si="2"/>
        <v>113.85191519587924</v>
      </c>
    </row>
    <row r="165" spans="1:6" ht="12.75" customHeight="1" x14ac:dyDescent="0.2">
      <c r="A165" s="63">
        <v>321</v>
      </c>
      <c r="B165" s="64" t="s">
        <v>332</v>
      </c>
      <c r="C165" s="247" t="s">
        <v>333</v>
      </c>
      <c r="D165" s="60">
        <f>SUM(D166:D169)</f>
        <v>27912.550000000003</v>
      </c>
      <c r="E165" s="60">
        <f>SUM(E166:E169)</f>
        <v>30900.79</v>
      </c>
      <c r="F165" s="45">
        <f t="shared" si="2"/>
        <v>110.70572197810662</v>
      </c>
    </row>
    <row r="166" spans="1:6" ht="12.75" customHeight="1" x14ac:dyDescent="0.2">
      <c r="A166" s="63">
        <v>3211</v>
      </c>
      <c r="B166" s="64" t="s">
        <v>334</v>
      </c>
      <c r="C166" s="247" t="s">
        <v>335</v>
      </c>
      <c r="D166" s="194">
        <v>14446.19</v>
      </c>
      <c r="E166" s="194">
        <v>16246.16</v>
      </c>
      <c r="F166" s="45">
        <f t="shared" si="2"/>
        <v>112.45982504729622</v>
      </c>
    </row>
    <row r="167" spans="1:6" ht="12.75" customHeight="1" x14ac:dyDescent="0.2">
      <c r="A167" s="63">
        <v>3212</v>
      </c>
      <c r="B167" s="64" t="s">
        <v>336</v>
      </c>
      <c r="C167" s="247" t="s">
        <v>337</v>
      </c>
      <c r="D167" s="194">
        <v>9904.36</v>
      </c>
      <c r="E167" s="194">
        <v>10312.129999999999</v>
      </c>
      <c r="F167" s="45">
        <f t="shared" si="2"/>
        <v>104.11707571211062</v>
      </c>
    </row>
    <row r="168" spans="1:6" ht="12.75" customHeight="1" x14ac:dyDescent="0.2">
      <c r="A168" s="63">
        <v>3213</v>
      </c>
      <c r="B168" s="64" t="s">
        <v>338</v>
      </c>
      <c r="C168" s="247" t="s">
        <v>339</v>
      </c>
      <c r="D168" s="194">
        <v>388</v>
      </c>
      <c r="E168" s="194">
        <v>889</v>
      </c>
      <c r="F168" s="45">
        <f t="shared" si="2"/>
        <v>229.12371134020617</v>
      </c>
    </row>
    <row r="169" spans="1:6" ht="12.75" customHeight="1" x14ac:dyDescent="0.2">
      <c r="A169" s="63">
        <v>3214</v>
      </c>
      <c r="B169" s="64" t="s">
        <v>340</v>
      </c>
      <c r="C169" s="247" t="s">
        <v>341</v>
      </c>
      <c r="D169" s="194">
        <v>3174</v>
      </c>
      <c r="E169" s="194">
        <v>3453.5</v>
      </c>
      <c r="F169" s="45">
        <f t="shared" si="2"/>
        <v>108.80592312539383</v>
      </c>
    </row>
    <row r="170" spans="1:6" ht="12.75" customHeight="1" x14ac:dyDescent="0.2">
      <c r="A170" s="63">
        <v>322</v>
      </c>
      <c r="B170" s="64" t="s">
        <v>342</v>
      </c>
      <c r="C170" s="247" t="s">
        <v>343</v>
      </c>
      <c r="D170" s="60">
        <f>SUM(D171:D177)</f>
        <v>14764.32</v>
      </c>
      <c r="E170" s="60">
        <f>SUM(E171:E177)</f>
        <v>17574.96</v>
      </c>
      <c r="F170" s="45">
        <f t="shared" si="2"/>
        <v>119.03670470431418</v>
      </c>
    </row>
    <row r="171" spans="1:6" ht="12.75" customHeight="1" x14ac:dyDescent="0.2">
      <c r="A171" s="63">
        <v>3221</v>
      </c>
      <c r="B171" s="64" t="s">
        <v>344</v>
      </c>
      <c r="C171" s="247" t="s">
        <v>345</v>
      </c>
      <c r="D171" s="194">
        <v>8601.27</v>
      </c>
      <c r="E171" s="194">
        <v>10380.799999999999</v>
      </c>
      <c r="F171" s="45">
        <f t="shared" si="2"/>
        <v>120.68915404353075</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0</v>
      </c>
      <c r="E173" s="194">
        <v>0</v>
      </c>
      <c r="F173" s="45" t="str">
        <f t="shared" si="2"/>
        <v>-</v>
      </c>
    </row>
    <row r="174" spans="1:6" ht="12.75" customHeight="1" x14ac:dyDescent="0.2">
      <c r="A174" s="63">
        <v>3224</v>
      </c>
      <c r="B174" s="65" t="s">
        <v>350</v>
      </c>
      <c r="C174" s="247" t="s">
        <v>351</v>
      </c>
      <c r="D174" s="194">
        <v>6060</v>
      </c>
      <c r="E174" s="194">
        <v>6245.96</v>
      </c>
      <c r="F174" s="45">
        <f t="shared" si="2"/>
        <v>103.06864686468646</v>
      </c>
    </row>
    <row r="175" spans="1:6" ht="12.75" customHeight="1" x14ac:dyDescent="0.2">
      <c r="A175" s="63">
        <v>3225</v>
      </c>
      <c r="B175" s="65" t="s">
        <v>352</v>
      </c>
      <c r="C175" s="247" t="s">
        <v>353</v>
      </c>
      <c r="D175" s="194">
        <v>103.05</v>
      </c>
      <c r="E175" s="194">
        <v>948.2</v>
      </c>
      <c r="F175" s="45">
        <f t="shared" si="2"/>
        <v>920.13585638039785</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0</v>
      </c>
      <c r="F177" s="45" t="str">
        <f t="shared" si="2"/>
        <v>-</v>
      </c>
    </row>
    <row r="178" spans="1:6" ht="12.75" customHeight="1" x14ac:dyDescent="0.2">
      <c r="A178" s="63">
        <v>323</v>
      </c>
      <c r="B178" s="65" t="s">
        <v>358</v>
      </c>
      <c r="C178" s="247" t="s">
        <v>359</v>
      </c>
      <c r="D178" s="60">
        <f>SUM(D179:D187)</f>
        <v>52565.929999999993</v>
      </c>
      <c r="E178" s="60">
        <f>SUM(E179:E187)</f>
        <v>60673.89</v>
      </c>
      <c r="F178" s="45">
        <f t="shared" si="2"/>
        <v>115.42436327103889</v>
      </c>
    </row>
    <row r="179" spans="1:6" ht="12.75" customHeight="1" x14ac:dyDescent="0.2">
      <c r="A179" s="63">
        <v>3231</v>
      </c>
      <c r="B179" s="65" t="s">
        <v>360</v>
      </c>
      <c r="C179" s="247" t="s">
        <v>361</v>
      </c>
      <c r="D179" s="194">
        <v>914.52</v>
      </c>
      <c r="E179" s="194">
        <v>1232.1300000000001</v>
      </c>
      <c r="F179" s="45">
        <f t="shared" si="2"/>
        <v>134.72969426584442</v>
      </c>
    </row>
    <row r="180" spans="1:6" ht="12.75" customHeight="1" x14ac:dyDescent="0.2">
      <c r="A180" s="63">
        <v>3232</v>
      </c>
      <c r="B180" s="65" t="s">
        <v>362</v>
      </c>
      <c r="C180" s="247" t="s">
        <v>363</v>
      </c>
      <c r="D180" s="194">
        <v>572.5</v>
      </c>
      <c r="E180" s="194">
        <v>1087.75</v>
      </c>
      <c r="F180" s="45">
        <f t="shared" si="2"/>
        <v>190</v>
      </c>
    </row>
    <row r="181" spans="1:6" ht="12.75" customHeight="1" x14ac:dyDescent="0.2">
      <c r="A181" s="63">
        <v>3233</v>
      </c>
      <c r="B181" s="65" t="s">
        <v>364</v>
      </c>
      <c r="C181" s="247" t="s">
        <v>365</v>
      </c>
      <c r="D181" s="194">
        <v>2871.1</v>
      </c>
      <c r="E181" s="194">
        <v>3669.68</v>
      </c>
      <c r="F181" s="45">
        <f t="shared" si="2"/>
        <v>127.81442652641843</v>
      </c>
    </row>
    <row r="182" spans="1:6" ht="12.75" customHeight="1" x14ac:dyDescent="0.2">
      <c r="A182" s="63">
        <v>3234</v>
      </c>
      <c r="B182" s="65" t="s">
        <v>366</v>
      </c>
      <c r="C182" s="247" t="s">
        <v>367</v>
      </c>
      <c r="D182" s="194">
        <v>1057.07</v>
      </c>
      <c r="E182" s="194">
        <v>1015.72</v>
      </c>
      <c r="F182" s="45">
        <f t="shared" si="2"/>
        <v>96.088243919513388</v>
      </c>
    </row>
    <row r="183" spans="1:6" ht="12.75" customHeight="1" x14ac:dyDescent="0.2">
      <c r="A183" s="63">
        <v>3235</v>
      </c>
      <c r="B183" s="64" t="s">
        <v>368</v>
      </c>
      <c r="C183" s="247" t="s">
        <v>369</v>
      </c>
      <c r="D183" s="194">
        <v>16478.23</v>
      </c>
      <c r="E183" s="194">
        <v>17874.3</v>
      </c>
      <c r="F183" s="45">
        <f t="shared" si="2"/>
        <v>108.47220848355678</v>
      </c>
    </row>
    <row r="184" spans="1:6" ht="12.75" customHeight="1" x14ac:dyDescent="0.2">
      <c r="A184" s="63">
        <v>3236</v>
      </c>
      <c r="B184" s="64" t="s">
        <v>370</v>
      </c>
      <c r="C184" s="247" t="s">
        <v>371</v>
      </c>
      <c r="D184" s="194">
        <v>0</v>
      </c>
      <c r="E184" s="194">
        <v>0</v>
      </c>
      <c r="F184" s="45" t="str">
        <f t="shared" si="2"/>
        <v>-</v>
      </c>
    </row>
    <row r="185" spans="1:6" ht="12.75" customHeight="1" x14ac:dyDescent="0.2">
      <c r="A185" s="63">
        <v>3237</v>
      </c>
      <c r="B185" s="64" t="s">
        <v>372</v>
      </c>
      <c r="C185" s="247" t="s">
        <v>373</v>
      </c>
      <c r="D185" s="194">
        <v>10264.52</v>
      </c>
      <c r="E185" s="194">
        <v>6587.44</v>
      </c>
      <c r="F185" s="45">
        <f t="shared" si="2"/>
        <v>64.176795407870983</v>
      </c>
    </row>
    <row r="186" spans="1:6" ht="12.75" customHeight="1" x14ac:dyDescent="0.2">
      <c r="A186" s="63">
        <v>3238</v>
      </c>
      <c r="B186" s="64" t="s">
        <v>374</v>
      </c>
      <c r="C186" s="247" t="s">
        <v>375</v>
      </c>
      <c r="D186" s="194">
        <v>7941.93</v>
      </c>
      <c r="E186" s="194">
        <v>9798.6200000000008</v>
      </c>
      <c r="F186" s="45">
        <f t="shared" si="2"/>
        <v>123.37832239770434</v>
      </c>
    </row>
    <row r="187" spans="1:6" ht="12.75" customHeight="1" x14ac:dyDescent="0.2">
      <c r="A187" s="63">
        <v>3239</v>
      </c>
      <c r="B187" s="64" t="s">
        <v>376</v>
      </c>
      <c r="C187" s="247" t="s">
        <v>377</v>
      </c>
      <c r="D187" s="194">
        <v>12466.06</v>
      </c>
      <c r="E187" s="194">
        <v>19408.25</v>
      </c>
      <c r="F187" s="45">
        <f t="shared" si="2"/>
        <v>155.68872602891369</v>
      </c>
    </row>
    <row r="188" spans="1:6" ht="12.75" customHeight="1" x14ac:dyDescent="0.2">
      <c r="A188" s="63">
        <v>324</v>
      </c>
      <c r="B188" s="64" t="s">
        <v>378</v>
      </c>
      <c r="C188" s="247" t="s">
        <v>379</v>
      </c>
      <c r="D188" s="194">
        <v>26034.79</v>
      </c>
      <c r="E188" s="194">
        <v>25510.11</v>
      </c>
      <c r="F188" s="45">
        <f t="shared" si="2"/>
        <v>97.98469663093114</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c r="E190" s="192">
        <v>0</v>
      </c>
      <c r="F190" s="71" t="str">
        <f t="shared" si="2"/>
        <v>-</v>
      </c>
    </row>
    <row r="191" spans="1:6" ht="12.75" customHeight="1" x14ac:dyDescent="0.2">
      <c r="A191" s="70" t="s">
        <v>384</v>
      </c>
      <c r="B191" s="65" t="s">
        <v>385</v>
      </c>
      <c r="C191" s="277" t="s">
        <v>384</v>
      </c>
      <c r="D191" s="192"/>
      <c r="E191" s="192">
        <v>0</v>
      </c>
      <c r="F191" s="71" t="str">
        <f t="shared" si="2"/>
        <v>-</v>
      </c>
    </row>
    <row r="192" spans="1:6" ht="12.75" customHeight="1" x14ac:dyDescent="0.2">
      <c r="A192" s="70" t="s">
        <v>386</v>
      </c>
      <c r="B192" s="65" t="s">
        <v>387</v>
      </c>
      <c r="C192" s="277" t="s">
        <v>386</v>
      </c>
      <c r="D192" s="192"/>
      <c r="E192" s="192">
        <v>0</v>
      </c>
      <c r="F192" s="71" t="str">
        <f t="shared" si="2"/>
        <v>-</v>
      </c>
    </row>
    <row r="193" spans="1:6" ht="12.75" customHeight="1" x14ac:dyDescent="0.2">
      <c r="A193" s="70" t="s">
        <v>388</v>
      </c>
      <c r="B193" s="65" t="s">
        <v>389</v>
      </c>
      <c r="C193" s="277" t="s">
        <v>388</v>
      </c>
      <c r="D193" s="192"/>
      <c r="E193" s="192">
        <v>0</v>
      </c>
      <c r="F193" s="71" t="str">
        <f t="shared" si="2"/>
        <v>-</v>
      </c>
    </row>
    <row r="194" spans="1:6" ht="12.75" customHeight="1" x14ac:dyDescent="0.2">
      <c r="A194" s="63">
        <v>329</v>
      </c>
      <c r="B194" s="64" t="s">
        <v>390</v>
      </c>
      <c r="C194" s="247" t="s">
        <v>391</v>
      </c>
      <c r="D194" s="60">
        <f>SUM(D195:D201)</f>
        <v>245.75</v>
      </c>
      <c r="E194" s="60">
        <f>SUM(E195:E201)</f>
        <v>3696.9</v>
      </c>
      <c r="F194" s="45">
        <f t="shared" si="2"/>
        <v>1504.3336724313328</v>
      </c>
    </row>
    <row r="195" spans="1:6" ht="12.75" customHeight="1" x14ac:dyDescent="0.2">
      <c r="A195" s="63">
        <v>3291</v>
      </c>
      <c r="B195" s="183" t="s">
        <v>392</v>
      </c>
      <c r="C195" s="247" t="s">
        <v>393</v>
      </c>
      <c r="D195" s="194">
        <v>0</v>
      </c>
      <c r="E195" s="194">
        <v>0</v>
      </c>
      <c r="F195" s="45" t="str">
        <f t="shared" si="2"/>
        <v>-</v>
      </c>
    </row>
    <row r="196" spans="1:6" ht="12.75" customHeight="1" x14ac:dyDescent="0.2">
      <c r="A196" s="63">
        <v>3292</v>
      </c>
      <c r="B196" s="64" t="s">
        <v>394</v>
      </c>
      <c r="C196" s="247" t="s">
        <v>395</v>
      </c>
      <c r="D196" s="194">
        <v>0</v>
      </c>
      <c r="E196" s="194">
        <v>0</v>
      </c>
      <c r="F196" s="45" t="str">
        <f t="shared" si="2"/>
        <v>-</v>
      </c>
    </row>
    <row r="197" spans="1:6" ht="12.75" customHeight="1" x14ac:dyDescent="0.2">
      <c r="A197" s="63">
        <v>3293</v>
      </c>
      <c r="B197" s="64" t="s">
        <v>396</v>
      </c>
      <c r="C197" s="247" t="s">
        <v>397</v>
      </c>
      <c r="D197" s="194">
        <v>209.47</v>
      </c>
      <c r="E197" s="194">
        <v>3575.65</v>
      </c>
      <c r="F197" s="45">
        <f t="shared" si="2"/>
        <v>1706.99861555354</v>
      </c>
    </row>
    <row r="198" spans="1:6" ht="12.75" customHeight="1" x14ac:dyDescent="0.2">
      <c r="A198" s="63">
        <v>3294</v>
      </c>
      <c r="B198" s="64" t="s">
        <v>398</v>
      </c>
      <c r="C198" s="247" t="s">
        <v>399</v>
      </c>
      <c r="D198" s="194">
        <v>27</v>
      </c>
      <c r="E198" s="194">
        <v>0</v>
      </c>
      <c r="F198" s="45">
        <f t="shared" ref="F198:F261" si="3">IF(D198&lt;&gt;0,IF(E198/D198&gt;=100,"&gt;&gt;100",E198/D198*100),"-")</f>
        <v>0</v>
      </c>
    </row>
    <row r="199" spans="1:6" ht="12.75" customHeight="1" x14ac:dyDescent="0.2">
      <c r="A199" s="63">
        <v>3295</v>
      </c>
      <c r="B199" s="64" t="s">
        <v>400</v>
      </c>
      <c r="C199" s="247" t="s">
        <v>401</v>
      </c>
      <c r="D199" s="194">
        <v>9.2799999999999994</v>
      </c>
      <c r="E199" s="194">
        <v>21.25</v>
      </c>
      <c r="F199" s="45">
        <f t="shared" si="3"/>
        <v>228.98706896551727</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0</v>
      </c>
      <c r="E201" s="194">
        <v>100</v>
      </c>
      <c r="F201" s="45" t="str">
        <f t="shared" si="3"/>
        <v>-</v>
      </c>
    </row>
    <row r="202" spans="1:6" ht="12.75" customHeight="1" x14ac:dyDescent="0.2">
      <c r="A202" s="63">
        <v>34</v>
      </c>
      <c r="B202" s="183" t="s">
        <v>406</v>
      </c>
      <c r="C202" s="247" t="s">
        <v>407</v>
      </c>
      <c r="D202" s="60">
        <f>D203+D208+D216</f>
        <v>498.17</v>
      </c>
      <c r="E202" s="60">
        <f>E203+E208+E216</f>
        <v>549.36</v>
      </c>
      <c r="F202" s="45">
        <f t="shared" si="3"/>
        <v>110.27560872794429</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498.17</v>
      </c>
      <c r="E216" s="60">
        <f>SUM(E217:E220)</f>
        <v>549.36</v>
      </c>
      <c r="F216" s="45">
        <f t="shared" si="3"/>
        <v>110.27560872794429</v>
      </c>
    </row>
    <row r="217" spans="1:6" ht="12.75" customHeight="1" x14ac:dyDescent="0.2">
      <c r="A217" s="63">
        <v>3431</v>
      </c>
      <c r="B217" s="182" t="s">
        <v>436</v>
      </c>
      <c r="C217" s="247" t="s">
        <v>437</v>
      </c>
      <c r="D217" s="194">
        <v>498.17</v>
      </c>
      <c r="E217" s="194">
        <v>543.89</v>
      </c>
      <c r="F217" s="45">
        <f t="shared" si="3"/>
        <v>109.17758997932432</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0</v>
      </c>
      <c r="E219" s="194">
        <v>5.47</v>
      </c>
      <c r="F219" s="45" t="str">
        <f t="shared" si="3"/>
        <v>-</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c r="E243" s="192">
        <v>0</v>
      </c>
      <c r="F243" s="71" t="str">
        <f t="shared" si="3"/>
        <v>-</v>
      </c>
    </row>
    <row r="244" spans="1:6" ht="12" x14ac:dyDescent="0.2">
      <c r="A244" s="70" t="s">
        <v>489</v>
      </c>
      <c r="B244" s="65" t="s">
        <v>135</v>
      </c>
      <c r="C244" s="277" t="s">
        <v>489</v>
      </c>
      <c r="D244" s="192"/>
      <c r="E244" s="192">
        <v>0</v>
      </c>
      <c r="F244" s="71" t="str">
        <f t="shared" si="3"/>
        <v>-</v>
      </c>
    </row>
    <row r="245" spans="1:6" ht="12" x14ac:dyDescent="0.2">
      <c r="A245" s="70" t="s">
        <v>490</v>
      </c>
      <c r="B245" s="65" t="s">
        <v>138</v>
      </c>
      <c r="C245" s="277"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06"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839409.37999999989</v>
      </c>
      <c r="E299" s="60">
        <f>E152-E297+E298</f>
        <v>993646.81</v>
      </c>
      <c r="F299" s="45">
        <f t="shared" si="4"/>
        <v>118.37451828331966</v>
      </c>
    </row>
    <row r="300" spans="1:6" ht="12.75" customHeight="1" x14ac:dyDescent="0.2">
      <c r="A300" s="63" t="s">
        <v>582</v>
      </c>
      <c r="B300" s="64" t="s">
        <v>593</v>
      </c>
      <c r="C300" s="247" t="s">
        <v>594</v>
      </c>
      <c r="D300" s="60">
        <f>IF(D6&gt;=D299,D6-D299,0)</f>
        <v>25388.100000000093</v>
      </c>
      <c r="E300" s="60">
        <f>IF(E6&gt;=E299,E6-E299,0)</f>
        <v>0</v>
      </c>
      <c r="F300" s="45">
        <f t="shared" si="4"/>
        <v>0</v>
      </c>
    </row>
    <row r="301" spans="1:6" ht="12.75" customHeight="1" x14ac:dyDescent="0.2">
      <c r="A301" s="63" t="s">
        <v>582</v>
      </c>
      <c r="B301" s="64" t="s">
        <v>595</v>
      </c>
      <c r="C301" s="247" t="s">
        <v>596</v>
      </c>
      <c r="D301" s="60">
        <f>IF(D299&gt;=D6,D299-D6,0)</f>
        <v>0</v>
      </c>
      <c r="E301" s="60">
        <f>IF(E299&gt;=E6,E299-E6,0)</f>
        <v>61214.770000000019</v>
      </c>
      <c r="F301" s="45" t="str">
        <f t="shared" si="4"/>
        <v>-</v>
      </c>
    </row>
    <row r="302" spans="1:6" ht="12.75" customHeight="1" x14ac:dyDescent="0.2">
      <c r="A302" s="63">
        <v>92211</v>
      </c>
      <c r="B302" s="64" t="s">
        <v>597</v>
      </c>
      <c r="C302" s="247" t="s">
        <v>598</v>
      </c>
      <c r="D302" s="194">
        <v>102377.26</v>
      </c>
      <c r="E302" s="194">
        <v>115678.39999999999</v>
      </c>
      <c r="F302" s="45">
        <f t="shared" si="4"/>
        <v>112.99227973086991</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1093.53</v>
      </c>
      <c r="E304" s="194">
        <v>4148.79</v>
      </c>
      <c r="F304" s="45">
        <f t="shared" si="4"/>
        <v>379.39425530163783</v>
      </c>
    </row>
    <row r="305" spans="1:6" ht="12" x14ac:dyDescent="0.2">
      <c r="A305" s="63">
        <v>9661</v>
      </c>
      <c r="B305" s="220" t="s">
        <v>603</v>
      </c>
      <c r="C305" s="247" t="s">
        <v>604</v>
      </c>
      <c r="D305" s="194">
        <v>1093.53</v>
      </c>
      <c r="E305" s="194">
        <v>4148.79</v>
      </c>
      <c r="F305" s="45">
        <f t="shared" si="4"/>
        <v>379.39425530163783</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12086.96</v>
      </c>
      <c r="E360" s="60">
        <f>E361+E373+E406+E410+E412</f>
        <v>17607.3</v>
      </c>
      <c r="F360" s="45">
        <f t="shared" si="6"/>
        <v>145.67186455485913</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8089.75</v>
      </c>
      <c r="E373" s="60">
        <f>E374+E379+E388+E393+E398+E401</f>
        <v>11952.5</v>
      </c>
      <c r="F373" s="45">
        <f t="shared" si="7"/>
        <v>147.74869433542446</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7419.75</v>
      </c>
      <c r="E379" s="60">
        <f>SUM(E380:E387)</f>
        <v>9890</v>
      </c>
      <c r="F379" s="45">
        <f t="shared" si="7"/>
        <v>133.29290070420163</v>
      </c>
    </row>
    <row r="380" spans="1:6" ht="12.75" customHeight="1" x14ac:dyDescent="0.2">
      <c r="A380" s="63">
        <v>4221</v>
      </c>
      <c r="B380" s="64" t="s">
        <v>648</v>
      </c>
      <c r="C380" s="247" t="s">
        <v>740</v>
      </c>
      <c r="D380" s="194">
        <v>7419.75</v>
      </c>
      <c r="E380" s="194">
        <v>9890</v>
      </c>
      <c r="F380" s="45">
        <f t="shared" si="7"/>
        <v>133.29290070420163</v>
      </c>
    </row>
    <row r="381" spans="1:6" ht="12.75" customHeight="1" x14ac:dyDescent="0.2">
      <c r="A381" s="63">
        <v>4222</v>
      </c>
      <c r="B381" s="64" t="s">
        <v>741</v>
      </c>
      <c r="C381" s="247" t="s">
        <v>742</v>
      </c>
      <c r="D381" s="194">
        <v>0</v>
      </c>
      <c r="E381" s="194">
        <v>0</v>
      </c>
      <c r="F381" s="45" t="str">
        <f t="shared" si="7"/>
        <v>-</v>
      </c>
    </row>
    <row r="382" spans="1:6" ht="12.75" customHeight="1" x14ac:dyDescent="0.2">
      <c r="A382" s="63">
        <v>4223</v>
      </c>
      <c r="B382" s="64" t="s">
        <v>652</v>
      </c>
      <c r="C382" s="247" t="s">
        <v>743</v>
      </c>
      <c r="D382" s="194">
        <v>0</v>
      </c>
      <c r="E382" s="194">
        <v>0</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670</v>
      </c>
      <c r="E401" s="60">
        <f>SUM(E402:E405)</f>
        <v>2062.5</v>
      </c>
      <c r="F401" s="45">
        <f t="shared" si="7"/>
        <v>307.83582089552237</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670</v>
      </c>
      <c r="E403" s="194">
        <v>2062.5</v>
      </c>
      <c r="F403" s="45">
        <f t="shared" si="7"/>
        <v>307.83582089552237</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3997.21</v>
      </c>
      <c r="E406" s="60">
        <f>E407</f>
        <v>5654.8</v>
      </c>
      <c r="F406" s="45">
        <f t="shared" si="8"/>
        <v>141.46867440039429</v>
      </c>
    </row>
    <row r="407" spans="1:6" ht="12.75" customHeight="1" x14ac:dyDescent="0.2">
      <c r="A407" s="63">
        <v>431</v>
      </c>
      <c r="B407" s="64" t="s">
        <v>775</v>
      </c>
      <c r="C407" s="247" t="s">
        <v>776</v>
      </c>
      <c r="D407" s="60">
        <f>SUM(D408:D409)</f>
        <v>3997.21</v>
      </c>
      <c r="E407" s="60">
        <f>SUM(E408:E409)</f>
        <v>5654.8</v>
      </c>
      <c r="F407" s="45">
        <f t="shared" si="8"/>
        <v>141.46867440039429</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3997.21</v>
      </c>
      <c r="E409" s="194">
        <v>5654.8</v>
      </c>
      <c r="F409" s="45">
        <f t="shared" si="8"/>
        <v>141.46867440039429</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12086.96</v>
      </c>
      <c r="E418" s="60">
        <f>IF(E360&gt;=E308,E360-E308,0)</f>
        <v>17607.3</v>
      </c>
      <c r="F418" s="45">
        <f t="shared" si="8"/>
        <v>145.67186455485913</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864797.48</v>
      </c>
      <c r="E422" s="60">
        <f>E6+E308</f>
        <v>932432.04</v>
      </c>
      <c r="F422" s="45">
        <f t="shared" si="8"/>
        <v>107.82085535216869</v>
      </c>
    </row>
    <row r="423" spans="1:6" ht="12.75" customHeight="1" x14ac:dyDescent="0.2">
      <c r="A423" s="63" t="s">
        <v>582</v>
      </c>
      <c r="B423" s="64" t="s">
        <v>805</v>
      </c>
      <c r="C423" s="247" t="s">
        <v>806</v>
      </c>
      <c r="D423" s="60">
        <f>D299+D360</f>
        <v>851496.33999999985</v>
      </c>
      <c r="E423" s="60">
        <f>E299+E360</f>
        <v>1011254.1100000001</v>
      </c>
      <c r="F423" s="45">
        <f t="shared" si="8"/>
        <v>118.76200313438814</v>
      </c>
    </row>
    <row r="424" spans="1:6" ht="12.75" customHeight="1" x14ac:dyDescent="0.2">
      <c r="A424" s="63" t="s">
        <v>582</v>
      </c>
      <c r="B424" s="64" t="s">
        <v>807</v>
      </c>
      <c r="C424" s="247" t="s">
        <v>808</v>
      </c>
      <c r="D424" s="60">
        <f>IF(D422&gt;=D423,D422-D423,0)</f>
        <v>13301.14000000013</v>
      </c>
      <c r="E424" s="60">
        <f>IF(E422&gt;=E423,E422-E423,0)</f>
        <v>0</v>
      </c>
      <c r="F424" s="45">
        <f t="shared" si="8"/>
        <v>0</v>
      </c>
    </row>
    <row r="425" spans="1:6" ht="12.75" customHeight="1" x14ac:dyDescent="0.2">
      <c r="A425" s="63" t="s">
        <v>582</v>
      </c>
      <c r="B425" s="64" t="s">
        <v>809</v>
      </c>
      <c r="C425" s="247" t="s">
        <v>810</v>
      </c>
      <c r="D425" s="60">
        <f>IF(D423&gt;=D422,D423-D422,0)</f>
        <v>0</v>
      </c>
      <c r="E425" s="60">
        <f>IF(E423&gt;=E422,E423-E422,0)</f>
        <v>78822.070000000065</v>
      </c>
      <c r="F425" s="45" t="str">
        <f t="shared" si="8"/>
        <v>-</v>
      </c>
    </row>
    <row r="426" spans="1:6" ht="12.75" customHeight="1" x14ac:dyDescent="0.2">
      <c r="A426" s="251" t="s">
        <v>811</v>
      </c>
      <c r="B426" s="183" t="s">
        <v>812</v>
      </c>
      <c r="C426" s="252" t="s">
        <v>813</v>
      </c>
      <c r="D426" s="60">
        <f>IF(D302-D303+D419-D420&gt;=0,D302-D303+D419-D420,0)</f>
        <v>102377.26</v>
      </c>
      <c r="E426" s="60">
        <f>IF(E302-E303+E419-E420&gt;=0,E302-E303+E419-E420,0)</f>
        <v>115678.39999999999</v>
      </c>
      <c r="F426" s="45">
        <f t="shared" si="8"/>
        <v>112.99227973086991</v>
      </c>
    </row>
    <row r="427" spans="1:6" ht="12.75" customHeight="1" x14ac:dyDescent="0.2">
      <c r="A427" s="251" t="s">
        <v>811</v>
      </c>
      <c r="B427" s="64" t="s">
        <v>814</v>
      </c>
      <c r="C427" s="252" t="s">
        <v>815</v>
      </c>
      <c r="D427" s="60">
        <f>IF(D303-D302+D420-D419&gt;=0,D303-D302+D420-D419,0)</f>
        <v>0</v>
      </c>
      <c r="E427" s="60">
        <f>IF(E303-E302+E420-E419&gt;=0,E303-E302+E420-E419,0)</f>
        <v>0</v>
      </c>
      <c r="F427" s="45" t="str">
        <f t="shared" si="8"/>
        <v>-</v>
      </c>
    </row>
    <row r="428" spans="1:6" ht="24" x14ac:dyDescent="0.2">
      <c r="A428" s="249" t="s">
        <v>816</v>
      </c>
      <c r="B428" s="243" t="s">
        <v>817</v>
      </c>
      <c r="C428" s="250" t="s">
        <v>818</v>
      </c>
      <c r="D428" s="81">
        <f>D304+D421</f>
        <v>1093.53</v>
      </c>
      <c r="E428" s="81">
        <f>E304+E421</f>
        <v>4148.79</v>
      </c>
      <c r="F428" s="61">
        <f t="shared" si="8"/>
        <v>379.39425530163783</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864797.48</v>
      </c>
      <c r="E643" s="60">
        <f>E422+E430</f>
        <v>932432.04</v>
      </c>
      <c r="F643" s="45">
        <f t="shared" si="12"/>
        <v>107.82085535216869</v>
      </c>
    </row>
    <row r="644" spans="1:6" ht="12.75" customHeight="1" x14ac:dyDescent="0.2">
      <c r="A644" s="63" t="s">
        <v>582</v>
      </c>
      <c r="B644" s="64" t="s">
        <v>1238</v>
      </c>
      <c r="C644" s="247" t="s">
        <v>1239</v>
      </c>
      <c r="D644" s="60">
        <f>D423+D535</f>
        <v>851496.33999999985</v>
      </c>
      <c r="E644" s="60">
        <f>E423+E535</f>
        <v>1011254.1100000001</v>
      </c>
      <c r="F644" s="45">
        <f t="shared" si="12"/>
        <v>118.76200313438814</v>
      </c>
    </row>
    <row r="645" spans="1:6" ht="12.75" customHeight="1" x14ac:dyDescent="0.2">
      <c r="A645" s="63" t="s">
        <v>582</v>
      </c>
      <c r="B645" s="64" t="s">
        <v>1240</v>
      </c>
      <c r="C645" s="247" t="s">
        <v>1241</v>
      </c>
      <c r="D645" s="60">
        <f>IF(D643&gt;=D644,D643-D644,0)</f>
        <v>13301.14000000013</v>
      </c>
      <c r="E645" s="60">
        <f>IF(E643&gt;=E644,E643-E644,0)</f>
        <v>0</v>
      </c>
      <c r="F645" s="45">
        <f t="shared" si="12"/>
        <v>0</v>
      </c>
    </row>
    <row r="646" spans="1:6" ht="12.75" customHeight="1" x14ac:dyDescent="0.2">
      <c r="A646" s="63" t="s">
        <v>582</v>
      </c>
      <c r="B646" s="64" t="s">
        <v>1242</v>
      </c>
      <c r="C646" s="247" t="s">
        <v>1243</v>
      </c>
      <c r="D646" s="60">
        <f>IF(D644&gt;=D643,D644-D643,0)</f>
        <v>0</v>
      </c>
      <c r="E646" s="60">
        <f>IF(E644&gt;=E643,E644-E643,0)</f>
        <v>78822.070000000065</v>
      </c>
      <c r="F646" s="45" t="str">
        <f t="shared" si="12"/>
        <v>-</v>
      </c>
    </row>
    <row r="647" spans="1:6" ht="24" x14ac:dyDescent="0.2">
      <c r="A647" s="251" t="s">
        <v>1244</v>
      </c>
      <c r="B647" s="64" t="s">
        <v>1245</v>
      </c>
      <c r="C647" s="252" t="s">
        <v>1244</v>
      </c>
      <c r="D647" s="60">
        <f>IF(D426-D427+D641-D642&gt;=0,D426-D427+D641-D642,0)</f>
        <v>102377.26</v>
      </c>
      <c r="E647" s="60">
        <f>IF(E426-E427+E641-E642&gt;=0,E426-E427+E641-E642,0)</f>
        <v>115678.39999999999</v>
      </c>
      <c r="F647" s="45">
        <f t="shared" si="12"/>
        <v>112.99227973086991</v>
      </c>
    </row>
    <row r="648" spans="1:6" ht="24" x14ac:dyDescent="0.2">
      <c r="A648" s="251" t="s">
        <v>1246</v>
      </c>
      <c r="B648" s="64" t="s">
        <v>1247</v>
      </c>
      <c r="C648" s="252" t="s">
        <v>1246</v>
      </c>
      <c r="D648" s="60">
        <f>IF(D427-D426+D642-D641&gt;=0,D427-D426+D642-D641,0)</f>
        <v>0</v>
      </c>
      <c r="E648" s="60">
        <f>IF(E427-E426+E642-E641&gt;=0,E427-E426+E642-E641,0)</f>
        <v>0</v>
      </c>
      <c r="F648" s="45" t="str">
        <f t="shared" si="12"/>
        <v>-</v>
      </c>
    </row>
    <row r="649" spans="1:6" ht="24" x14ac:dyDescent="0.2">
      <c r="A649" s="63" t="s">
        <v>582</v>
      </c>
      <c r="B649" s="64" t="s">
        <v>1248</v>
      </c>
      <c r="C649" s="247" t="s">
        <v>1249</v>
      </c>
      <c r="D649" s="60">
        <f>IF(D645+D647-D646-D648&gt;=0,D645+D647-D646-D648,0)</f>
        <v>115678.40000000013</v>
      </c>
      <c r="E649" s="60">
        <f>IF(E645+E647-E646-E648&gt;=0,E645+E647-E646-E648,0)</f>
        <v>36856.329999999929</v>
      </c>
      <c r="F649" s="45">
        <f t="shared" si="12"/>
        <v>31.861030235549499</v>
      </c>
    </row>
    <row r="650" spans="1:6" ht="24" x14ac:dyDescent="0.2">
      <c r="A650" s="63" t="s">
        <v>582</v>
      </c>
      <c r="B650" s="64" t="s">
        <v>1250</v>
      </c>
      <c r="C650" s="247" t="s">
        <v>1251</v>
      </c>
      <c r="D650" s="60">
        <f>IF(D646+D648-D645-D647&gt;=0,D646+D648-D645-D647,0)</f>
        <v>0</v>
      </c>
      <c r="E650" s="60">
        <f>IF(E646+E648-E645-E647&gt;=0,E646+E648-E645-E647,0)</f>
        <v>0</v>
      </c>
      <c r="F650" s="45" t="str">
        <f t="shared" si="12"/>
        <v>-</v>
      </c>
    </row>
    <row r="651" spans="1:6" ht="24" x14ac:dyDescent="0.2">
      <c r="A651" s="249" t="s">
        <v>1252</v>
      </c>
      <c r="B651" s="184" t="s">
        <v>1253</v>
      </c>
      <c r="C651" s="250" t="s">
        <v>1252</v>
      </c>
      <c r="D651" s="196">
        <v>62652.4</v>
      </c>
      <c r="E651" s="196">
        <v>0</v>
      </c>
      <c r="F651" s="61">
        <f t="shared" si="12"/>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104920.97</v>
      </c>
      <c r="E653" s="194">
        <v>115678.39999999999</v>
      </c>
      <c r="F653" s="45">
        <f t="shared" ref="F653:F716" si="13">IF(D653&lt;&gt;0,IF(E653/D653&gt;=100,"&gt;&gt;100",E653/D653*100),"-")</f>
        <v>110.2528884359342</v>
      </c>
    </row>
    <row r="654" spans="1:6" ht="12.75" customHeight="1" x14ac:dyDescent="0.2">
      <c r="A654" s="63" t="s">
        <v>1257</v>
      </c>
      <c r="B654" s="64" t="s">
        <v>1258</v>
      </c>
      <c r="C654" s="247" t="s">
        <v>1257</v>
      </c>
      <c r="D654" s="194">
        <v>871533.56</v>
      </c>
      <c r="E654" s="194">
        <v>937176.47</v>
      </c>
      <c r="F654" s="45">
        <f t="shared" si="13"/>
        <v>107.5318855191302</v>
      </c>
    </row>
    <row r="655" spans="1:6" ht="12.75" customHeight="1" x14ac:dyDescent="0.2">
      <c r="A655" s="63" t="s">
        <v>1259</v>
      </c>
      <c r="B655" s="64" t="s">
        <v>1260</v>
      </c>
      <c r="C655" s="247" t="s">
        <v>1259</v>
      </c>
      <c r="D655" s="194">
        <v>860776.13</v>
      </c>
      <c r="E655" s="194">
        <v>948895.55</v>
      </c>
      <c r="F655" s="45">
        <f t="shared" si="13"/>
        <v>110.23720534629602</v>
      </c>
    </row>
    <row r="656" spans="1:6" ht="24" x14ac:dyDescent="0.2">
      <c r="A656" s="63">
        <v>11</v>
      </c>
      <c r="B656" s="64" t="s">
        <v>1261</v>
      </c>
      <c r="C656" s="247" t="s">
        <v>1262</v>
      </c>
      <c r="D656" s="60">
        <f>+D653+D654-D655</f>
        <v>115678.40000000002</v>
      </c>
      <c r="E656" s="60">
        <f>+E653+E654-E655</f>
        <v>103959.31999999983</v>
      </c>
      <c r="F656" s="45">
        <f t="shared" si="13"/>
        <v>89.86925821933896</v>
      </c>
    </row>
    <row r="657" spans="1:6" ht="24" x14ac:dyDescent="0.2">
      <c r="A657" s="63" t="s">
        <v>582</v>
      </c>
      <c r="B657" s="64" t="s">
        <v>1263</v>
      </c>
      <c r="C657" s="247" t="s">
        <v>1264</v>
      </c>
      <c r="D657" s="253">
        <v>0</v>
      </c>
      <c r="E657" s="253"/>
      <c r="F657" s="45" t="str">
        <f t="shared" si="13"/>
        <v>-</v>
      </c>
    </row>
    <row r="658" spans="1:6" ht="24" x14ac:dyDescent="0.2">
      <c r="A658" s="63" t="s">
        <v>582</v>
      </c>
      <c r="B658" s="64" t="s">
        <v>1265</v>
      </c>
      <c r="C658" s="247" t="s">
        <v>1266</v>
      </c>
      <c r="D658" s="253">
        <v>19</v>
      </c>
      <c r="E658" s="253">
        <v>20</v>
      </c>
      <c r="F658" s="45">
        <f t="shared" si="13"/>
        <v>105.26315789473684</v>
      </c>
    </row>
    <row r="659" spans="1:6" ht="12.75" customHeight="1" x14ac:dyDescent="0.2">
      <c r="A659" s="63" t="s">
        <v>582</v>
      </c>
      <c r="B659" s="64" t="s">
        <v>1267</v>
      </c>
      <c r="C659" s="247" t="s">
        <v>1268</v>
      </c>
      <c r="D659" s="253">
        <v>0</v>
      </c>
      <c r="E659" s="253"/>
      <c r="F659" s="45" t="str">
        <f t="shared" si="13"/>
        <v>-</v>
      </c>
    </row>
    <row r="660" spans="1:6" ht="12.75" customHeight="1" x14ac:dyDescent="0.2">
      <c r="A660" s="63" t="s">
        <v>582</v>
      </c>
      <c r="B660" s="64" t="s">
        <v>1269</v>
      </c>
      <c r="C660" s="247" t="s">
        <v>1270</v>
      </c>
      <c r="D660" s="253">
        <v>16</v>
      </c>
      <c r="E660" s="253">
        <v>17</v>
      </c>
      <c r="F660" s="45">
        <f t="shared" si="13"/>
        <v>106.25</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c r="E663" s="192">
        <v>0</v>
      </c>
      <c r="F663" s="71" t="str">
        <f t="shared" si="13"/>
        <v>-</v>
      </c>
    </row>
    <row r="664" spans="1:6" ht="12.75" customHeight="1" x14ac:dyDescent="0.2">
      <c r="A664" s="70" t="s">
        <v>1278</v>
      </c>
      <c r="B664" s="65" t="s">
        <v>1279</v>
      </c>
      <c r="C664" s="277" t="s">
        <v>1278</v>
      </c>
      <c r="D664" s="192"/>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24296.639999999999</v>
      </c>
      <c r="E677" s="192">
        <v>0</v>
      </c>
      <c r="F677" s="71">
        <f t="shared" si="13"/>
        <v>0</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c r="E711" s="192">
        <v>0</v>
      </c>
      <c r="F711" s="71" t="str">
        <f t="shared" si="13"/>
        <v>-</v>
      </c>
    </row>
    <row r="712" spans="1:6" ht="12.75" customHeight="1" x14ac:dyDescent="0.2">
      <c r="A712" s="70" t="s">
        <v>1359</v>
      </c>
      <c r="B712" s="65" t="s">
        <v>1360</v>
      </c>
      <c r="C712" s="277" t="s">
        <v>1359</v>
      </c>
      <c r="D712" s="192"/>
      <c r="E712" s="192">
        <v>0</v>
      </c>
      <c r="F712" s="71" t="str">
        <f t="shared" si="13"/>
        <v>-</v>
      </c>
    </row>
    <row r="713" spans="1:6" ht="24" x14ac:dyDescent="0.2">
      <c r="A713" s="70" t="s">
        <v>1361</v>
      </c>
      <c r="B713" s="65" t="s">
        <v>1362</v>
      </c>
      <c r="C713" s="277" t="s">
        <v>1361</v>
      </c>
      <c r="D713" s="192"/>
      <c r="E713" s="192">
        <v>0</v>
      </c>
      <c r="F713" s="71" t="str">
        <f t="shared" si="13"/>
        <v>-</v>
      </c>
    </row>
    <row r="714" spans="1:6" ht="12" x14ac:dyDescent="0.2">
      <c r="A714" s="70" t="s">
        <v>1363</v>
      </c>
      <c r="B714" s="65" t="s">
        <v>1364</v>
      </c>
      <c r="C714" s="277" t="s">
        <v>1363</v>
      </c>
      <c r="D714" s="192"/>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c r="E722" s="192">
        <v>0</v>
      </c>
      <c r="F722" s="71" t="str">
        <f t="shared" si="14"/>
        <v>-</v>
      </c>
    </row>
    <row r="723" spans="1:6" ht="12" x14ac:dyDescent="0.2">
      <c r="A723" s="70" t="s">
        <v>1381</v>
      </c>
      <c r="B723" s="65" t="s">
        <v>1382</v>
      </c>
      <c r="C723" s="277" t="s">
        <v>1381</v>
      </c>
      <c r="D723" s="192"/>
      <c r="E723" s="192">
        <v>0</v>
      </c>
      <c r="F723" s="71" t="str">
        <f t="shared" si="14"/>
        <v>-</v>
      </c>
    </row>
    <row r="724" spans="1:6" ht="12.75" customHeight="1" x14ac:dyDescent="0.2">
      <c r="A724" s="70">
        <v>65264</v>
      </c>
      <c r="B724" s="65" t="s">
        <v>1383</v>
      </c>
      <c r="C724" s="278" t="s">
        <v>1384</v>
      </c>
      <c r="D724" s="192">
        <v>0</v>
      </c>
      <c r="E724" s="192">
        <v>0</v>
      </c>
      <c r="F724" s="71" t="str">
        <f t="shared" si="14"/>
        <v>-</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c r="E730" s="192">
        <v>0</v>
      </c>
      <c r="F730" s="71" t="str">
        <f t="shared" si="14"/>
        <v>-</v>
      </c>
    </row>
    <row r="731" spans="1:6" ht="24" x14ac:dyDescent="0.2">
      <c r="A731" s="70">
        <v>66345</v>
      </c>
      <c r="B731" s="65" t="s">
        <v>1393</v>
      </c>
      <c r="C731" s="277">
        <v>66345</v>
      </c>
      <c r="D731" s="192"/>
      <c r="E731" s="192">
        <v>0</v>
      </c>
      <c r="F731" s="71" t="str">
        <f t="shared" si="14"/>
        <v>-</v>
      </c>
    </row>
    <row r="732" spans="1:6" ht="12.75" customHeight="1" x14ac:dyDescent="0.2">
      <c r="A732" s="70">
        <v>31214</v>
      </c>
      <c r="B732" s="65" t="s">
        <v>1394</v>
      </c>
      <c r="C732" s="278" t="s">
        <v>1395</v>
      </c>
      <c r="D732" s="192">
        <v>0</v>
      </c>
      <c r="E732" s="192">
        <v>3275.87</v>
      </c>
      <c r="F732" s="71" t="str">
        <f t="shared" si="14"/>
        <v>-</v>
      </c>
    </row>
    <row r="733" spans="1:6" ht="12.75" customHeight="1" x14ac:dyDescent="0.2">
      <c r="A733" s="70">
        <v>31215</v>
      </c>
      <c r="B733" s="65" t="s">
        <v>1396</v>
      </c>
      <c r="C733" s="278" t="s">
        <v>1397</v>
      </c>
      <c r="D733" s="192">
        <v>441.44</v>
      </c>
      <c r="E733" s="192">
        <v>0</v>
      </c>
      <c r="F733" s="71">
        <f t="shared" si="14"/>
        <v>0</v>
      </c>
    </row>
    <row r="734" spans="1:6" ht="12.75" customHeight="1" x14ac:dyDescent="0.2">
      <c r="A734" s="70">
        <v>32121</v>
      </c>
      <c r="B734" s="65" t="s">
        <v>1398</v>
      </c>
      <c r="C734" s="278" t="s">
        <v>1399</v>
      </c>
      <c r="D734" s="192">
        <v>9904.36</v>
      </c>
      <c r="E734" s="192">
        <v>10312.129999999999</v>
      </c>
      <c r="F734" s="71">
        <f t="shared" si="14"/>
        <v>104.11707571211062</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0</v>
      </c>
      <c r="E736" s="194">
        <v>0</v>
      </c>
      <c r="F736" s="45" t="str">
        <f t="shared" si="14"/>
        <v>-</v>
      </c>
    </row>
    <row r="737" spans="1:6" ht="12.75" customHeight="1" x14ac:dyDescent="0.2">
      <c r="A737" s="63" t="s">
        <v>1404</v>
      </c>
      <c r="B737" s="64" t="s">
        <v>1405</v>
      </c>
      <c r="C737" s="247" t="s">
        <v>1404</v>
      </c>
      <c r="D737" s="194">
        <v>8160.11</v>
      </c>
      <c r="E737" s="194">
        <v>3231.8</v>
      </c>
      <c r="F737" s="45">
        <f t="shared" si="14"/>
        <v>39.604858267841983</v>
      </c>
    </row>
    <row r="738" spans="1:6" ht="12.75" customHeight="1" x14ac:dyDescent="0.2">
      <c r="A738" s="63" t="s">
        <v>1406</v>
      </c>
      <c r="B738" s="64" t="s">
        <v>1407</v>
      </c>
      <c r="C738" s="247" t="s">
        <v>1406</v>
      </c>
      <c r="D738" s="194">
        <v>1513.03</v>
      </c>
      <c r="E738" s="194">
        <v>0</v>
      </c>
      <c r="F738" s="45">
        <f t="shared" si="14"/>
        <v>0</v>
      </c>
    </row>
    <row r="739" spans="1:6" ht="12.75" customHeight="1" x14ac:dyDescent="0.2">
      <c r="A739" s="70" t="s">
        <v>1408</v>
      </c>
      <c r="B739" s="65" t="s">
        <v>1409</v>
      </c>
      <c r="C739" s="278" t="s">
        <v>1408</v>
      </c>
      <c r="D739" s="192">
        <v>591.38</v>
      </c>
      <c r="E739" s="192">
        <v>1105.6400000000001</v>
      </c>
      <c r="F739" s="71">
        <f t="shared" si="14"/>
        <v>186.95931549934056</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0</v>
      </c>
      <c r="E741" s="192">
        <v>0</v>
      </c>
      <c r="F741" s="71" t="str">
        <f t="shared" si="14"/>
        <v>-</v>
      </c>
    </row>
    <row r="742" spans="1:6" ht="12.75" customHeight="1" x14ac:dyDescent="0.2">
      <c r="A742" s="70" t="s">
        <v>1414</v>
      </c>
      <c r="B742" s="65" t="s">
        <v>1415</v>
      </c>
      <c r="C742" s="278" t="s">
        <v>1414</v>
      </c>
      <c r="D742" s="192">
        <v>0</v>
      </c>
      <c r="E742" s="192">
        <v>0</v>
      </c>
      <c r="F742" s="71" t="str">
        <f t="shared" si="14"/>
        <v>-</v>
      </c>
    </row>
    <row r="743" spans="1:6" ht="12.75" customHeight="1" x14ac:dyDescent="0.2">
      <c r="A743" s="70" t="s">
        <v>1416</v>
      </c>
      <c r="B743" s="65" t="s">
        <v>1417</v>
      </c>
      <c r="C743" s="277" t="s">
        <v>1416</v>
      </c>
      <c r="D743" s="192">
        <v>0</v>
      </c>
      <c r="E743" s="192">
        <v>0</v>
      </c>
      <c r="F743" s="71" t="str">
        <f t="shared" si="14"/>
        <v>-</v>
      </c>
    </row>
    <row r="744" spans="1:6" ht="12.75" customHeight="1" x14ac:dyDescent="0.2">
      <c r="A744" s="70" t="s">
        <v>1418</v>
      </c>
      <c r="B744" s="65" t="s">
        <v>1419</v>
      </c>
      <c r="C744" s="277" t="s">
        <v>1418</v>
      </c>
      <c r="D744" s="192">
        <v>0</v>
      </c>
      <c r="E744" s="192">
        <v>0</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c r="E806" s="192">
        <v>0</v>
      </c>
      <c r="F806" s="71" t="str">
        <f t="shared" si="15"/>
        <v>-</v>
      </c>
    </row>
    <row r="807" spans="1:6" ht="24" x14ac:dyDescent="0.2">
      <c r="A807" s="70" t="s">
        <v>1543</v>
      </c>
      <c r="B807" s="182" t="s">
        <v>1544</v>
      </c>
      <c r="C807" s="277" t="s">
        <v>1543</v>
      </c>
      <c r="D807" s="192"/>
      <c r="E807" s="192">
        <v>0</v>
      </c>
      <c r="F807" s="71" t="str">
        <f t="shared" si="15"/>
        <v>-</v>
      </c>
    </row>
    <row r="808" spans="1:6" ht="24" x14ac:dyDescent="0.2">
      <c r="A808" s="70" t="s">
        <v>1545</v>
      </c>
      <c r="B808" s="182" t="s">
        <v>1546</v>
      </c>
      <c r="C808" s="277" t="s">
        <v>1545</v>
      </c>
      <c r="D808" s="192"/>
      <c r="E808" s="192">
        <v>0</v>
      </c>
      <c r="F808" s="71" t="str">
        <f t="shared" si="15"/>
        <v>-</v>
      </c>
    </row>
    <row r="809" spans="1:6" ht="24" x14ac:dyDescent="0.2">
      <c r="A809" s="70" t="s">
        <v>1547</v>
      </c>
      <c r="B809" s="182" t="s">
        <v>1548</v>
      </c>
      <c r="C809" s="277" t="s">
        <v>1547</v>
      </c>
      <c r="D809" s="192"/>
      <c r="E809" s="192">
        <v>0</v>
      </c>
      <c r="F809" s="71" t="str">
        <f t="shared" si="15"/>
        <v>-</v>
      </c>
    </row>
    <row r="810" spans="1:6" ht="24" x14ac:dyDescent="0.2">
      <c r="A810" s="70" t="s">
        <v>1549</v>
      </c>
      <c r="B810" s="182" t="s">
        <v>1550</v>
      </c>
      <c r="C810" s="277" t="s">
        <v>1549</v>
      </c>
      <c r="D810" s="192"/>
      <c r="E810" s="192">
        <v>0</v>
      </c>
      <c r="F810" s="71" t="str">
        <f t="shared" si="15"/>
        <v>-</v>
      </c>
    </row>
    <row r="811" spans="1:6" ht="24" x14ac:dyDescent="0.2">
      <c r="A811" s="70" t="s">
        <v>1551</v>
      </c>
      <c r="B811" s="182" t="s">
        <v>1552</v>
      </c>
      <c r="C811" s="277" t="s">
        <v>1551</v>
      </c>
      <c r="D811" s="192"/>
      <c r="E811" s="192">
        <v>0</v>
      </c>
      <c r="F811" s="71" t="str">
        <f t="shared" si="15"/>
        <v>-</v>
      </c>
    </row>
    <row r="812" spans="1:6" ht="12" x14ac:dyDescent="0.2">
      <c r="A812" s="70" t="s">
        <v>1553</v>
      </c>
      <c r="B812" s="182" t="s">
        <v>1554</v>
      </c>
      <c r="C812" s="277" t="s">
        <v>1553</v>
      </c>
      <c r="D812" s="192"/>
      <c r="E812" s="192">
        <v>0</v>
      </c>
      <c r="F812" s="71" t="str">
        <f t="shared" si="15"/>
        <v>-</v>
      </c>
    </row>
    <row r="813" spans="1:6" ht="12" x14ac:dyDescent="0.2">
      <c r="A813" s="70" t="s">
        <v>1555</v>
      </c>
      <c r="B813" s="182" t="s">
        <v>1556</v>
      </c>
      <c r="C813" s="277" t="s">
        <v>1555</v>
      </c>
      <c r="D813" s="192"/>
      <c r="E813" s="192">
        <v>0</v>
      </c>
      <c r="F813" s="71" t="str">
        <f t="shared" si="15"/>
        <v>-</v>
      </c>
    </row>
    <row r="814" spans="1:6" ht="12" x14ac:dyDescent="0.2">
      <c r="A814" s="70" t="s">
        <v>1557</v>
      </c>
      <c r="B814" s="182" t="s">
        <v>1558</v>
      </c>
      <c r="C814" s="277" t="s">
        <v>1557</v>
      </c>
      <c r="D814" s="192"/>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M158" sqref="M1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4" width="14.42578125" style="67" customWidth="1"/>
    <col min="25"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D7+D69</f>
        <v>414543.14</v>
      </c>
      <c r="E6" s="180">
        <f>E7+E69</f>
        <v>352200.09</v>
      </c>
      <c r="F6" s="181">
        <f t="shared" ref="F6:F37" si="0">IF(D6&gt;0,IF(E6/D6&gt;=100,"&gt;&gt;100",E6/D6*100),"-")</f>
        <v>84.961022392024148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D8+D12+D51+D52+D56+D63</f>
        <v>234628.62</v>
      </c>
      <c r="E7" s="79">
        <f>E8+E12+E51+E52+E56+E63</f>
        <v>242403.26</v>
      </c>
      <c r="F7" s="71">
        <f t="shared" si="0"/>
        <v>103.31359405344497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D13+D19+D29+D35+D41+D45</f>
        <v>19399.099999999999</v>
      </c>
      <c r="E12" s="79">
        <f>E13+E19+E29+E35+E41+E45</f>
        <v>21518.939999999995</v>
      </c>
      <c r="F12" s="71">
        <f t="shared" si="0"/>
        <v>110.92751725595515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SUM(D20:D27)-D28</f>
        <v>18668.559999999998</v>
      </c>
      <c r="E19" s="79">
        <f>SUM(E20:E27)-E28</f>
        <v>20737.459999999992</v>
      </c>
      <c r="F19" s="71">
        <f t="shared" si="0"/>
        <v>111.08226879845043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94154.03</v>
      </c>
      <c r="E20" s="192">
        <v>104044.03</v>
      </c>
      <c r="F20" s="71">
        <f t="shared" si="0"/>
        <v>110.50406445693297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257.44</v>
      </c>
      <c r="E21" s="192">
        <v>257.44</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0</v>
      </c>
      <c r="E22" s="192">
        <v>0</v>
      </c>
      <c r="F22" s="71" t="str">
        <f t="shared" si="0"/>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28649.89</v>
      </c>
      <c r="E26" s="192">
        <v>28649.89</v>
      </c>
      <c r="F26" s="71">
        <f t="shared" si="0"/>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104392.8</v>
      </c>
      <c r="E28" s="192">
        <v>112213.9</v>
      </c>
      <c r="F28" s="71">
        <f t="shared" si="0"/>
        <v>107.49199178487405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SUM(D46:D49)-D50</f>
        <v>730.54000000000087</v>
      </c>
      <c r="E45" s="79">
        <f>SUM(E46:E49)-E50</f>
        <v>781.4800000000032</v>
      </c>
      <c r="F45" s="71">
        <f t="shared" si="1"/>
        <v>106.97292413830897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32018.11</v>
      </c>
      <c r="E47" s="192">
        <v>34080.61</v>
      </c>
      <c r="F47" s="71">
        <f t="shared" si="1"/>
        <v>106.44166691912795</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31287.57</v>
      </c>
      <c r="E50" s="192">
        <v>33299.129999999997</v>
      </c>
      <c r="F50" s="71">
        <f t="shared" si="1"/>
        <v>106.42926248347186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215229.52</v>
      </c>
      <c r="E51" s="192">
        <v>220884.32</v>
      </c>
      <c r="F51" s="71">
        <f t="shared" si="1"/>
        <v>102.62733476337263</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21953.96</v>
      </c>
      <c r="E54" s="192">
        <v>22902.16</v>
      </c>
      <c r="F54" s="71">
        <f t="shared" si="1"/>
        <v>104.31903856980699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21953.96</v>
      </c>
      <c r="E55" s="192">
        <v>22902.16</v>
      </c>
      <c r="F55" s="71">
        <f t="shared" si="1"/>
        <v>104.31903856980699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179914.52</v>
      </c>
      <c r="E69" s="79">
        <f>E70+E82+E88+E119+E135+E147+E165+E171</f>
        <v>109796.83</v>
      </c>
      <c r="F69" s="71">
        <f t="shared" si="1"/>
        <v>61.027220037604522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+D71+D76+D80+D81</f>
        <v>115678.39999999999</v>
      </c>
      <c r="E70" s="79">
        <f>+E71+E76+E80+E81</f>
        <v>103959.32</v>
      </c>
      <c r="F70" s="71">
        <f t="shared" ref="F70:F101" si="2">IF(D70&gt;0,IF(E70/D70&gt;=100,"&gt;&gt;100",E70/D70*100),"-")</f>
        <v>89.869258219339144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115678.39999999999</v>
      </c>
      <c r="E71" s="79">
        <f>SUM(E72:E75)</f>
        <v>103959.32</v>
      </c>
      <c r="F71" s="71">
        <f t="shared" si="2"/>
        <v>89.869258219339144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115678.39999999999</v>
      </c>
      <c r="E73" s="192">
        <v>103959.32</v>
      </c>
      <c r="F73" s="71">
        <f t="shared" si="2"/>
        <v>89.869258219339144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490.19</v>
      </c>
      <c r="E82" s="79">
        <f>SUM(E83:E85)-E86+E87</f>
        <v>1688.72</v>
      </c>
      <c r="F82" s="71">
        <f t="shared" si="2"/>
        <v>344.50315183908282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490.19</v>
      </c>
      <c r="E87" s="192">
        <v>1688.72</v>
      </c>
      <c r="F87" s="71">
        <f t="shared" si="2"/>
        <v>344.50315183908282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1093.53</v>
      </c>
      <c r="E147" s="79">
        <f>SUM(E148:E150)+SUM(E159:E163)-E164</f>
        <v>4148.79</v>
      </c>
      <c r="F147" s="71">
        <f t="shared" si="4"/>
        <v>379.39425530163783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1093.53</v>
      </c>
      <c r="E161" s="192">
        <v>4148.79</v>
      </c>
      <c r="F161" s="71">
        <f t="shared" si="4"/>
        <v>379.39425530163783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SUM(D172:D174)</f>
        <v>62652.4</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62652.4</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414543.14000000007</v>
      </c>
      <c r="E176" s="79">
        <f>E177+E251</f>
        <v>352200.09</v>
      </c>
      <c r="F176" s="71">
        <f t="shared" ref="F176:F207" si="6">IF(D176&gt;0,IF(E176/D176&gt;=100,"&gt;&gt;100",E176/D176*100),"-")</f>
        <v>84.961022392024134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63142.590000000004</v>
      </c>
      <c r="E177" s="79">
        <f>E178+E197+E203+E219+E247+E248</f>
        <v>68791.710000000006</v>
      </c>
      <c r="F177" s="71">
        <f t="shared" si="6"/>
        <v>108.94660798678039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63142.590000000004</v>
      </c>
      <c r="E178" s="79">
        <f>SUM(E179:E181)+E185+E186+SUM(E194:E196)</f>
        <v>67319.39</v>
      </c>
      <c r="F178" s="71">
        <f t="shared" si="6"/>
        <v>106.6148696149461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62377.66</v>
      </c>
      <c r="E179" s="192">
        <v>66897.56</v>
      </c>
      <c r="F179" s="71">
        <f t="shared" si="6"/>
        <v>107.24602365654626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274.74</v>
      </c>
      <c r="E180" s="192">
        <v>421.83</v>
      </c>
      <c r="F180" s="71">
        <f t="shared" si="6"/>
        <v>153.53789036907622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490.19</v>
      </c>
      <c r="E196" s="192">
        <v>0</v>
      </c>
      <c r="F196" s="71">
        <f t="shared" si="6"/>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1472.32</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351400.55000000005</v>
      </c>
      <c r="E251" s="79">
        <f>+E252+E255-E264+E274+E291</f>
        <v>283408.38</v>
      </c>
      <c r="F251" s="71">
        <f t="shared" si="8"/>
        <v>80.651091752702143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234628.62</v>
      </c>
      <c r="E252" s="79">
        <f>E253-E254</f>
        <v>242403.26</v>
      </c>
      <c r="F252" s="71">
        <f t="shared" si="8"/>
        <v>103.31359405344497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234628.62</v>
      </c>
      <c r="E253" s="192">
        <v>242403.26</v>
      </c>
      <c r="F253" s="71">
        <f t="shared" si="8"/>
        <v>103.31359405344497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115678.39999999999</v>
      </c>
      <c r="E255" s="79">
        <f>E256-E260</f>
        <v>36856.329999999994</v>
      </c>
      <c r="F255" s="71">
        <f t="shared" si="8"/>
        <v>31.861030235549592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115678.39999999999</v>
      </c>
      <c r="E256" s="79">
        <f>SUM(E257:E259)</f>
        <v>37132.629999999997</v>
      </c>
      <c r="F256" s="71">
        <f t="shared" si="8"/>
        <v>32.099882086889167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115678.39999999999</v>
      </c>
      <c r="E257" s="192">
        <v>37132.629999999997</v>
      </c>
      <c r="F257" s="71">
        <f t="shared" si="8"/>
        <v>32.099882086889167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276.3</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276.3</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1093.53</v>
      </c>
      <c r="E274" s="79">
        <f>SUM(E275:E277)+SUM(E286:E290)</f>
        <v>4148.79</v>
      </c>
      <c r="F274" s="71">
        <f t="shared" si="9"/>
        <v>379.39425530163783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1093.53</v>
      </c>
      <c r="E288" s="192">
        <v>4148.79</v>
      </c>
      <c r="F288" s="71">
        <f t="shared" si="9"/>
        <v>379.39425530163783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0</v>
      </c>
      <c r="E297" s="79">
        <f>E298</f>
        <v>0</v>
      </c>
      <c r="F297" s="71" t="str">
        <f t="shared" si="9"/>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9"/>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817.88</v>
      </c>
      <c r="E302" s="192">
        <v>97.52</v>
      </c>
      <c r="F302" s="71">
        <f t="shared" si="10"/>
        <v>11.923509561304837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275.64999999999998</v>
      </c>
      <c r="E303" s="192">
        <v>4051.27</v>
      </c>
      <c r="F303" s="71">
        <f t="shared" si="10"/>
        <v>1469.7152185742791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490.19</v>
      </c>
      <c r="E308" s="192">
        <v>1688.72</v>
      </c>
      <c r="F308" s="71">
        <f t="shared" si="10"/>
        <v>344.50315183908282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63142.59</v>
      </c>
      <c r="E337" s="192">
        <v>67319.39</v>
      </c>
      <c r="F337" s="71">
        <f t="shared" si="11"/>
        <v>106.6148696149461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1472.32</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D110" sqref="D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26" width="14.42578125" style="46" customWidth="1"/>
    <col min="27"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851496.34</v>
      </c>
      <c r="E107" s="60">
        <f>SUM(E108:E113)</f>
        <v>1011254.11</v>
      </c>
      <c r="F107" s="45">
        <f t="shared" si="3"/>
        <v>118.76200313438812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851496.34</v>
      </c>
      <c r="E109" s="194">
        <v>1011254.11</v>
      </c>
      <c r="F109" s="45">
        <f t="shared" si="3"/>
        <v>118.76200313438812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D5+D22+D28+D35+D75+D82+D89+D107+D114+D129</f>
        <v>851496.34</v>
      </c>
      <c r="E141" s="81">
        <f>E5+E22+E28+E35+E75+E82+E89+E107+E114+E129</f>
        <v>1011254.11</v>
      </c>
      <c r="F141" s="61">
        <f t="shared" si="4"/>
        <v>118.76200313438812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I38" sqref="I3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D6+D22</f>
        <v>0</v>
      </c>
      <c r="E5" s="82">
        <f>E6+E22</f>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327">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328">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328">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328">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328">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328">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327">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L11" sqref="L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63142.59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951805.17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18682.439999999999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916341.43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794001.91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121790.16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549.36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15966.3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815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946156.05000000016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17700.310000000001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911674.44000000006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789482.01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121643.07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549.36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15966.3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815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68791.709999999846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68791.710000000006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1472.32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67319.39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18" width="14.42578125" style="41" customWidth="1"/>
    <col min="19"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40623</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 t="shared" ref="B24:B87" si="3">IF(E24=1,"Pogreška",IF(F24=1,"Provjera","O.K."))</f>
        <v>O.K.</v>
      </c>
      <c r="C24" s="136" t="s">
        <v>3335</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3336</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3337</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3338</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3339</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3340</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3341</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3342</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3343</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3344</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3345</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3346</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3347</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3348</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3349</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3350</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3351</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3352</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3353</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3354</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3355</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3356</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3357</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3358</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3359</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3360</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3361</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3362</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3363</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3364</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3365</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3366</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3367</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3368</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3369</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3370</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3371</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3372</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3373</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3374</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3375</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3376</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3377</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3378</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3379</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3380</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3381</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3382</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3383</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3384</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3385</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3386</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3387</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3388</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3389</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3390</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3391</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3392</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3393</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3394</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3395</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3396</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3397</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3398</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3399</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3400</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3401</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3402</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3403</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3404</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3405</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3406</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3407</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3408</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3409</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3410</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3411</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3412</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3413</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3414</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3415</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3416</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3417</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3418</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3419</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3420</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3421</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3422</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3423</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3424</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3425</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3426</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3427</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3428</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3429</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3430</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3431</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3432</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3433</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3434</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3435</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3436</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3437</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3438</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3439</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3440</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3441</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3442</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3443</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3444</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3445</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3446</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3447</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3448</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3449</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3450</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3451</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3452</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3453</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3454</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3455</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3456</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3457</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3458</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3459</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3460</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3461</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3462</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3463</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3464</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3465</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3466</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3467</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3468</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3469</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3470</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3471</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3472</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3473</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3474</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3475</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3476</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3477</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3478</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3479</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3480</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3481</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3482</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3483</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3484</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3485</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3486</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3487</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3488</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3489</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3490</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3491</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3492</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3493</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3494</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3495</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3496</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3497</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3498</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3499</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3500</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3501</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3502</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3503</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3504</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3505</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3506</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3507</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3508</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3509</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3510</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3511</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3512</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3513</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3514</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3515</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3516</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3517</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3518</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3519</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3520</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3521</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3522</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3523</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3524</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3525</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3526</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3527</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3528</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3529</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3530</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3531</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3532</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3533</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3534</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3535</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3536</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3537</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3538</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3539</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3540</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3541</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3542</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3543</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3544</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3545</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3546</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3547</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3548</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3549</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3550</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3551</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3552</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3553</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Provjera</v>
      </c>
      <c r="C243" s="91" t="s">
        <v>3554</v>
      </c>
      <c r="D243" s="95"/>
      <c r="E243" s="51">
        <f t="shared" si="13"/>
        <v>0</v>
      </c>
      <c r="F243" s="51">
        <f t="shared" si="14"/>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2"/>
        <v>Provjera</v>
      </c>
      <c r="C244" s="91" t="s">
        <v>3555</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2"/>
        <v>O.K.</v>
      </c>
      <c r="C245" s="91" t="s">
        <v>3556</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3557</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3558</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3559</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3560</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3561</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3562</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3563</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3564</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3565</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3566</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3567</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3568</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3569</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3570</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3571</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3572</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3573</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3574</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3575</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3576</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3577</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3578</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3579</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3580</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3581</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3582</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3583</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3584</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3585</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3586</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3587</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3588</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3589</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3590</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3591</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3592</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3593</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3594</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3595</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3596</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3597</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3598</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3599</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3600</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3601</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3602</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3603</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3604</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3605</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3606</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3607</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3608</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3609</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3610</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3611</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3612</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3613</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3617</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3618</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3619</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3620</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3623</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3624</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3625</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3626</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3627</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3628</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3629</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3630</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3631</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3632</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3633</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3634</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3635</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3636</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3637</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3638</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3639</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3640</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3641</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3642</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3643</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3644</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3645</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3646</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3647</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3648</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3649</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3650</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3651</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 Barišić</cp:lastModifiedBy>
  <cp:lastPrinted>2026-01-27T13:56:35Z</cp:lastPrinted>
  <dcterms:created xsi:type="dcterms:W3CDTF">2026-01-26T14:39:45Z</dcterms:created>
  <dcterms:modified xsi:type="dcterms:W3CDTF">2026-01-27T14:27:32Z</dcterms:modified>
</cp:coreProperties>
</file>